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240" yWindow="140" windowWidth="27100" windowHeight="165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Sheet1!$A$1:$P$53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5" i="1" l="1"/>
  <c r="P49" i="1"/>
  <c r="P51" i="1"/>
  <c r="L15" i="1"/>
  <c r="L49" i="1"/>
  <c r="L51" i="1"/>
  <c r="N12" i="1"/>
  <c r="N15" i="1"/>
  <c r="H18" i="1"/>
  <c r="J18" i="1"/>
  <c r="N18" i="1"/>
  <c r="J19" i="1"/>
  <c r="N19" i="1"/>
  <c r="J20" i="1"/>
  <c r="N20" i="1"/>
  <c r="J21" i="1"/>
  <c r="N21" i="1"/>
  <c r="N22" i="1"/>
  <c r="J23" i="1"/>
  <c r="N23" i="1"/>
  <c r="J24" i="1"/>
  <c r="N24" i="1"/>
  <c r="J25" i="1"/>
  <c r="N25" i="1"/>
  <c r="J26" i="1"/>
  <c r="N26" i="1"/>
  <c r="J27" i="1"/>
  <c r="N27" i="1"/>
  <c r="J28" i="1"/>
  <c r="N28" i="1"/>
  <c r="H29" i="1"/>
  <c r="D29" i="1"/>
  <c r="J29" i="1"/>
  <c r="N29" i="1"/>
  <c r="D30" i="1"/>
  <c r="J30" i="1"/>
  <c r="N30" i="1"/>
  <c r="H31" i="1"/>
  <c r="D31" i="1"/>
  <c r="J31" i="1"/>
  <c r="N31" i="1"/>
  <c r="J32" i="1"/>
  <c r="N32" i="1"/>
  <c r="N33" i="1"/>
  <c r="J35" i="1"/>
  <c r="N35" i="1"/>
  <c r="H36" i="1"/>
  <c r="J36" i="1"/>
  <c r="N36" i="1"/>
  <c r="H38" i="1"/>
  <c r="J38" i="1"/>
  <c r="N38" i="1"/>
  <c r="J40" i="1"/>
  <c r="N40" i="1"/>
  <c r="J41" i="1"/>
  <c r="N41" i="1"/>
  <c r="H42" i="1"/>
  <c r="D42" i="1"/>
  <c r="J42" i="1"/>
  <c r="N42" i="1"/>
  <c r="J44" i="1"/>
  <c r="N44" i="1"/>
  <c r="J45" i="1"/>
  <c r="N45" i="1"/>
  <c r="N49" i="1"/>
  <c r="N51" i="1"/>
  <c r="J15" i="1"/>
  <c r="H43" i="1"/>
  <c r="J43" i="1"/>
  <c r="J46" i="1"/>
  <c r="J49" i="1"/>
  <c r="J51" i="1"/>
  <c r="H22" i="1"/>
  <c r="F15" i="1"/>
  <c r="G15" i="1"/>
  <c r="H12" i="1"/>
  <c r="H15" i="1"/>
  <c r="D15" i="1"/>
  <c r="D49" i="1"/>
  <c r="H49" i="1"/>
</calcChain>
</file>

<file path=xl/sharedStrings.xml><?xml version="1.0" encoding="utf-8"?>
<sst xmlns="http://schemas.openxmlformats.org/spreadsheetml/2006/main" count="55" uniqueCount="53">
  <si>
    <t xml:space="preserve">INCOME </t>
  </si>
  <si>
    <t>EXPENSES</t>
  </si>
  <si>
    <t xml:space="preserve">Estimated </t>
  </si>
  <si>
    <t>Accounting</t>
  </si>
  <si>
    <t>Alarm Monitoring</t>
  </si>
  <si>
    <t>Cable TV</t>
  </si>
  <si>
    <t>Electric-Entry</t>
  </si>
  <si>
    <t>Insurance</t>
  </si>
  <si>
    <t>Landscaping</t>
  </si>
  <si>
    <t>Maintenance Interior</t>
  </si>
  <si>
    <t>Managemant Fee</t>
  </si>
  <si>
    <t>Miscellaneous</t>
  </si>
  <si>
    <t xml:space="preserve">  Reserve Study Consultant</t>
  </si>
  <si>
    <t xml:space="preserve">  Legal And Professional Fees</t>
  </si>
  <si>
    <t>Office Expense</t>
  </si>
  <si>
    <t>Sewer</t>
  </si>
  <si>
    <t>Storage Unit</t>
  </si>
  <si>
    <t>Trash Removal</t>
  </si>
  <si>
    <t>Water</t>
  </si>
  <si>
    <t xml:space="preserve">  Water Extra Usage</t>
  </si>
  <si>
    <t xml:space="preserve">  Water - Sprinkler</t>
  </si>
  <si>
    <t xml:space="preserve">  Water - Base</t>
  </si>
  <si>
    <t>Window Cleaning</t>
  </si>
  <si>
    <t>Budget</t>
  </si>
  <si>
    <t xml:space="preserve">TOTAL </t>
  </si>
  <si>
    <t xml:space="preserve">Reimbursed by Owner </t>
  </si>
  <si>
    <t>Total Expenses</t>
  </si>
  <si>
    <t>Painting</t>
  </si>
  <si>
    <t xml:space="preserve">(under) </t>
  </si>
  <si>
    <t xml:space="preserve">Proposed </t>
  </si>
  <si>
    <t xml:space="preserve">$ Over </t>
  </si>
  <si>
    <t xml:space="preserve">   (extra roof, heavy equipment and shoveling) </t>
  </si>
  <si>
    <t>Extra Snow Removal</t>
  </si>
  <si>
    <t>Snow Plowing Contract</t>
  </si>
  <si>
    <t>Snow Shoveling Contract</t>
  </si>
  <si>
    <t>Oct, 2014</t>
  </si>
  <si>
    <t>thru July, 2015</t>
  </si>
  <si>
    <t>Aug, Sept 2015</t>
  </si>
  <si>
    <t xml:space="preserve"> 2014-2015</t>
  </si>
  <si>
    <t>2015-2016</t>
  </si>
  <si>
    <t xml:space="preserve">CHECK </t>
  </si>
  <si>
    <t>Tree Spraying</t>
  </si>
  <si>
    <t>Roof Repairs</t>
  </si>
  <si>
    <t>Paint Back Decks</t>
  </si>
  <si>
    <t>Maintenance Ext- other</t>
  </si>
  <si>
    <t>Total Dues Income</t>
  </si>
  <si>
    <t>Projected</t>
  </si>
  <si>
    <t>ACTUAL</t>
  </si>
  <si>
    <t>Total Income</t>
  </si>
  <si>
    <t>Income Over (Under) Expenses</t>
  </si>
  <si>
    <t>Proposed 2016 Operating Budget</t>
  </si>
  <si>
    <t>Projected 2015 Operating Income and Expenses</t>
  </si>
  <si>
    <t xml:space="preserve">CHARTER RIDGE HOMEOWNERS ASSOCIATION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</si>
</sst>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165" fontId="0" fillId="0" borderId="0" xfId="1" applyNumberFormat="1" applyFont="1"/>
    <xf numFmtId="165" fontId="1" fillId="0" borderId="0" xfId="1" applyNumberFormat="1" applyFont="1"/>
    <xf numFmtId="165" fontId="1" fillId="0" borderId="1" xfId="1" applyNumberFormat="1" applyFont="1" applyBorder="1"/>
    <xf numFmtId="165" fontId="0" fillId="0" borderId="2" xfId="1" applyNumberFormat="1" applyFont="1" applyBorder="1"/>
    <xf numFmtId="0" fontId="4" fillId="0" borderId="0" xfId="0" applyFont="1"/>
    <xf numFmtId="165" fontId="4" fillId="0" borderId="2" xfId="1" applyNumberFormat="1" applyFont="1" applyBorder="1"/>
    <xf numFmtId="165" fontId="0" fillId="0" borderId="0" xfId="1" applyNumberFormat="1" applyFont="1" applyBorder="1"/>
    <xf numFmtId="165" fontId="0" fillId="0" borderId="2" xfId="1" quotePrefix="1" applyNumberFormat="1" applyFont="1" applyBorder="1"/>
    <xf numFmtId="165" fontId="0" fillId="0" borderId="3" xfId="1" applyNumberFormat="1" applyFont="1" applyBorder="1"/>
    <xf numFmtId="165" fontId="0" fillId="0" borderId="0" xfId="0" applyNumberFormat="1"/>
    <xf numFmtId="49" fontId="1" fillId="0" borderId="1" xfId="1" applyNumberFormat="1" applyFont="1" applyBorder="1" applyAlignment="1">
      <alignment horizontal="center"/>
    </xf>
    <xf numFmtId="165" fontId="0" fillId="0" borderId="1" xfId="1" applyNumberFormat="1" applyFont="1" applyBorder="1"/>
    <xf numFmtId="165" fontId="5" fillId="0" borderId="0" xfId="1" applyNumberFormat="1" applyFont="1"/>
    <xf numFmtId="0" fontId="4" fillId="0" borderId="0" xfId="0" applyFont="1" applyAlignment="1"/>
    <xf numFmtId="165" fontId="1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right"/>
    </xf>
    <xf numFmtId="10" fontId="0" fillId="0" borderId="0" xfId="2" applyNumberFormat="1" applyFont="1"/>
    <xf numFmtId="165" fontId="0" fillId="0" borderId="0" xfId="1" applyNumberFormat="1" applyFont="1" applyFill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NumberFormat="1" applyFont="1" applyAlignment="1">
      <alignment horizontal="center"/>
    </xf>
    <xf numFmtId="0" fontId="0" fillId="2" borderId="0" xfId="0" applyFill="1" applyBorder="1"/>
    <xf numFmtId="165" fontId="8" fillId="0" borderId="0" xfId="1" applyNumberFormat="1" applyFont="1" applyAlignment="1">
      <alignment horizontal="center"/>
    </xf>
    <xf numFmtId="165" fontId="8" fillId="0" borderId="0" xfId="1" applyNumberFormat="1" applyFont="1"/>
    <xf numFmtId="0" fontId="11" fillId="0" borderId="0" xfId="0" applyFont="1" applyAlignment="1">
      <alignment horizontal="center"/>
    </xf>
  </cellXfs>
  <cellStyles count="1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1"/>
  <sheetViews>
    <sheetView tabSelected="1" topLeftCell="A24" zoomScale="125" zoomScaleNormal="125" zoomScalePageLayoutView="125" workbookViewId="0">
      <selection activeCell="I15" sqref="I15"/>
    </sheetView>
  </sheetViews>
  <sheetFormatPr baseColWidth="10" defaultColWidth="8.83203125" defaultRowHeight="14" x14ac:dyDescent="0"/>
  <cols>
    <col min="3" max="3" width="9.5" customWidth="1"/>
    <col min="4" max="4" width="18" customWidth="1"/>
    <col min="5" max="5" width="2.5" customWidth="1"/>
    <col min="6" max="6" width="16.33203125" hidden="1" customWidth="1"/>
    <col min="7" max="7" width="14.5" hidden="1" customWidth="1"/>
    <col min="8" max="8" width="14.5" customWidth="1"/>
    <col min="9" max="9" width="2.83203125" customWidth="1"/>
    <col min="10" max="10" width="12.1640625" style="4" customWidth="1"/>
    <col min="11" max="11" width="2.5" customWidth="1"/>
    <col min="12" max="12" width="9.6640625" style="4" customWidth="1"/>
    <col min="13" max="13" width="3" customWidth="1"/>
    <col min="14" max="14" width="9.5" style="4" customWidth="1"/>
    <col min="15" max="15" width="2.83203125" style="26" customWidth="1"/>
    <col min="16" max="16" width="11" style="4" customWidth="1"/>
    <col min="20" max="20" width="9.33203125" customWidth="1"/>
    <col min="21" max="21" width="23" customWidth="1"/>
    <col min="22" max="22" width="13.6640625" customWidth="1"/>
  </cols>
  <sheetData>
    <row r="1" spans="1:16" ht="18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>
      <c r="A2" s="29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8">
      <c r="A3" s="29" t="s">
        <v>50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>
      <c r="A4" s="1"/>
      <c r="J4" s="5"/>
    </row>
    <row r="5" spans="1:16">
      <c r="A5" s="1"/>
    </row>
    <row r="6" spans="1:16" ht="15">
      <c r="D6" s="24" t="s">
        <v>47</v>
      </c>
      <c r="E6" s="1"/>
      <c r="F6" s="1"/>
      <c r="G6" s="5"/>
      <c r="H6" s="18" t="s">
        <v>2</v>
      </c>
      <c r="I6" s="1"/>
      <c r="J6" s="27" t="s">
        <v>46</v>
      </c>
      <c r="K6" s="1"/>
      <c r="L6" s="5"/>
      <c r="M6" s="1"/>
      <c r="P6" s="27" t="s">
        <v>29</v>
      </c>
    </row>
    <row r="7" spans="1:16" ht="15">
      <c r="D7" s="24"/>
      <c r="E7" s="1"/>
      <c r="F7" s="1"/>
      <c r="G7" s="5"/>
      <c r="H7" s="18"/>
      <c r="I7" s="1"/>
      <c r="J7" s="28"/>
      <c r="K7" s="1"/>
      <c r="L7" s="25">
        <v>2015</v>
      </c>
      <c r="M7" s="1"/>
      <c r="N7" s="5" t="s">
        <v>30</v>
      </c>
      <c r="P7" s="28"/>
    </row>
    <row r="8" spans="1:16" ht="15">
      <c r="D8" s="18" t="s">
        <v>35</v>
      </c>
      <c r="E8" s="1"/>
      <c r="F8" s="1"/>
      <c r="G8" s="5"/>
      <c r="H8" s="5"/>
      <c r="I8" s="1"/>
      <c r="J8" s="27" t="s">
        <v>24</v>
      </c>
      <c r="K8" s="1"/>
      <c r="L8" s="18" t="s">
        <v>23</v>
      </c>
      <c r="M8" s="1"/>
      <c r="N8" s="5" t="s">
        <v>28</v>
      </c>
      <c r="P8" s="28" t="s">
        <v>39</v>
      </c>
    </row>
    <row r="9" spans="1:16" ht="15">
      <c r="D9" s="18" t="s">
        <v>36</v>
      </c>
      <c r="E9" s="1"/>
      <c r="F9" s="1"/>
      <c r="G9" s="5"/>
      <c r="H9" s="5" t="s">
        <v>37</v>
      </c>
      <c r="I9" s="1"/>
      <c r="J9" s="28" t="s">
        <v>38</v>
      </c>
      <c r="K9" s="1"/>
      <c r="L9" s="5"/>
      <c r="M9" s="1"/>
      <c r="N9" s="5" t="s">
        <v>23</v>
      </c>
      <c r="P9" s="27" t="s">
        <v>23</v>
      </c>
    </row>
    <row r="10" spans="1:16">
      <c r="D10" s="14"/>
      <c r="E10" s="1"/>
      <c r="F10" s="1"/>
      <c r="G10" s="6"/>
      <c r="H10" s="6"/>
      <c r="I10" s="1"/>
      <c r="J10" s="6"/>
      <c r="K10" s="1"/>
      <c r="L10" s="6"/>
      <c r="M10" s="1"/>
      <c r="N10" s="15"/>
      <c r="P10" s="6"/>
    </row>
    <row r="11" spans="1:16">
      <c r="A11" s="2" t="s">
        <v>0</v>
      </c>
    </row>
    <row r="12" spans="1:16">
      <c r="A12" t="s">
        <v>45</v>
      </c>
      <c r="D12" s="13">
        <v>82070</v>
      </c>
      <c r="G12" s="13"/>
      <c r="H12" s="13">
        <f>J12-D12</f>
        <v>20144</v>
      </c>
      <c r="J12" s="4">
        <v>102214</v>
      </c>
      <c r="L12" s="16">
        <v>102214</v>
      </c>
      <c r="N12" s="4">
        <f>+J12-L12</f>
        <v>0</v>
      </c>
      <c r="P12" s="4">
        <v>89049</v>
      </c>
    </row>
    <row r="13" spans="1:16">
      <c r="A13" t="s">
        <v>25</v>
      </c>
      <c r="D13">
        <v>654</v>
      </c>
      <c r="J13" s="4">
        <v>243</v>
      </c>
      <c r="L13" s="4">
        <v>0</v>
      </c>
    </row>
    <row r="15" spans="1:16">
      <c r="A15" s="1" t="s">
        <v>48</v>
      </c>
      <c r="D15" s="13">
        <f>SUM(D12:D14)</f>
        <v>82724</v>
      </c>
      <c r="E15" s="13"/>
      <c r="F15" s="13">
        <f t="shared" ref="F15:N15" si="0">SUM(F12:F14)</f>
        <v>0</v>
      </c>
      <c r="G15" s="13">
        <f t="shared" si="0"/>
        <v>0</v>
      </c>
      <c r="H15" s="13">
        <f t="shared" si="0"/>
        <v>20144</v>
      </c>
      <c r="I15" s="13"/>
      <c r="J15" s="13">
        <f t="shared" si="0"/>
        <v>102457</v>
      </c>
      <c r="K15" s="13"/>
      <c r="L15" s="13">
        <f t="shared" si="0"/>
        <v>102214</v>
      </c>
      <c r="M15" s="13"/>
      <c r="N15" s="13">
        <f t="shared" si="0"/>
        <v>0</v>
      </c>
      <c r="P15" s="4">
        <f>SUM(P12:P14)</f>
        <v>89049</v>
      </c>
    </row>
    <row r="17" spans="1:22">
      <c r="A17" s="3" t="s">
        <v>1</v>
      </c>
      <c r="D17" s="13"/>
      <c r="V17" s="18"/>
    </row>
    <row r="18" spans="1:22">
      <c r="A18" t="s">
        <v>3</v>
      </c>
      <c r="D18" s="13">
        <v>417</v>
      </c>
      <c r="G18" s="13"/>
      <c r="H18" s="13">
        <f>+I18-G18</f>
        <v>0</v>
      </c>
      <c r="J18" s="4">
        <f t="shared" ref="J18:J23" si="1">+H18+D18</f>
        <v>417</v>
      </c>
      <c r="L18" s="4">
        <v>525</v>
      </c>
      <c r="N18" s="4">
        <f>+J18-L18</f>
        <v>-108</v>
      </c>
      <c r="P18" s="4">
        <v>525</v>
      </c>
      <c r="V18" s="19"/>
    </row>
    <row r="19" spans="1:22">
      <c r="A19" t="s">
        <v>4</v>
      </c>
      <c r="D19" s="13">
        <v>3879</v>
      </c>
      <c r="G19" s="13"/>
      <c r="H19" s="13">
        <v>0</v>
      </c>
      <c r="J19" s="4">
        <f t="shared" si="1"/>
        <v>3879</v>
      </c>
      <c r="L19" s="4">
        <v>3292</v>
      </c>
      <c r="N19" s="4">
        <f>+J19-L19</f>
        <v>587</v>
      </c>
      <c r="P19" s="4">
        <v>3292</v>
      </c>
      <c r="V19" s="20"/>
    </row>
    <row r="20" spans="1:22">
      <c r="A20" t="s">
        <v>5</v>
      </c>
      <c r="D20" s="13">
        <v>4876</v>
      </c>
      <c r="G20" s="13"/>
      <c r="H20" s="13">
        <v>453</v>
      </c>
      <c r="J20" s="4">
        <f t="shared" si="1"/>
        <v>5329</v>
      </c>
      <c r="L20" s="4">
        <v>5436</v>
      </c>
      <c r="N20" s="4">
        <f t="shared" ref="N20:N45" si="2">+J20-L20</f>
        <v>-107</v>
      </c>
      <c r="P20" s="4">
        <v>5436</v>
      </c>
      <c r="V20" s="20"/>
    </row>
    <row r="21" spans="1:22">
      <c r="A21" t="s">
        <v>6</v>
      </c>
      <c r="D21" s="13">
        <v>145</v>
      </c>
      <c r="G21" s="13"/>
      <c r="H21" s="13">
        <v>28</v>
      </c>
      <c r="J21" s="4">
        <f t="shared" si="1"/>
        <v>173</v>
      </c>
      <c r="L21" s="4">
        <v>204</v>
      </c>
      <c r="N21" s="4">
        <f t="shared" si="2"/>
        <v>-31</v>
      </c>
      <c r="P21" s="4">
        <v>204</v>
      </c>
      <c r="V21" s="4"/>
    </row>
    <row r="22" spans="1:22">
      <c r="A22" t="s">
        <v>7</v>
      </c>
      <c r="C22" t="s">
        <v>40</v>
      </c>
      <c r="D22" s="13">
        <v>14165</v>
      </c>
      <c r="G22" s="13"/>
      <c r="H22" s="13">
        <f>J22-D22</f>
        <v>6702</v>
      </c>
      <c r="J22" s="4">
        <v>20867</v>
      </c>
      <c r="L22" s="16">
        <v>20786</v>
      </c>
      <c r="N22" s="4">
        <f t="shared" si="2"/>
        <v>81</v>
      </c>
      <c r="P22" s="4">
        <v>21700</v>
      </c>
      <c r="V22" s="4"/>
    </row>
    <row r="23" spans="1:22">
      <c r="A23" t="s">
        <v>8</v>
      </c>
      <c r="D23" s="13">
        <v>2287</v>
      </c>
      <c r="G23" s="13"/>
      <c r="H23" s="13">
        <v>2116</v>
      </c>
      <c r="J23" s="4">
        <f t="shared" si="1"/>
        <v>4403</v>
      </c>
      <c r="L23" s="4">
        <v>3700</v>
      </c>
      <c r="N23" s="4">
        <f t="shared" si="2"/>
        <v>703</v>
      </c>
      <c r="P23" s="4">
        <v>4000</v>
      </c>
      <c r="V23" s="4"/>
    </row>
    <row r="24" spans="1:22">
      <c r="A24" t="s">
        <v>41</v>
      </c>
      <c r="D24" s="13">
        <v>375</v>
      </c>
      <c r="G24" s="13"/>
      <c r="H24" s="13"/>
      <c r="J24" s="4">
        <f t="shared" ref="J24:J46" si="3">+H24+D24</f>
        <v>375</v>
      </c>
      <c r="L24" s="4">
        <v>500</v>
      </c>
      <c r="N24" s="4">
        <f t="shared" si="2"/>
        <v>-125</v>
      </c>
      <c r="P24" s="4">
        <v>375</v>
      </c>
      <c r="V24" s="4"/>
    </row>
    <row r="25" spans="1:22">
      <c r="A25" t="s">
        <v>42</v>
      </c>
      <c r="D25" s="13">
        <v>2058</v>
      </c>
      <c r="G25" s="13"/>
      <c r="H25" s="13">
        <v>4600</v>
      </c>
      <c r="J25" s="4">
        <f t="shared" si="3"/>
        <v>6658</v>
      </c>
      <c r="L25" s="4">
        <v>8100</v>
      </c>
      <c r="N25" s="4">
        <f t="shared" si="2"/>
        <v>-1442</v>
      </c>
      <c r="P25" s="4">
        <v>8000</v>
      </c>
      <c r="V25" s="4"/>
    </row>
    <row r="26" spans="1:22">
      <c r="A26" t="s">
        <v>44</v>
      </c>
      <c r="D26" s="13">
        <v>1038</v>
      </c>
      <c r="G26" s="13"/>
      <c r="H26" s="13">
        <v>962</v>
      </c>
      <c r="J26" s="4">
        <f t="shared" si="3"/>
        <v>2000</v>
      </c>
      <c r="L26" s="4">
        <v>2000</v>
      </c>
      <c r="N26" s="4">
        <f t="shared" si="2"/>
        <v>0</v>
      </c>
      <c r="P26" s="4">
        <v>2000</v>
      </c>
      <c r="V26" s="4"/>
    </row>
    <row r="27" spans="1:22">
      <c r="A27" t="s">
        <v>9</v>
      </c>
      <c r="D27" s="13">
        <v>928</v>
      </c>
      <c r="G27" s="13"/>
      <c r="H27" s="13">
        <v>572</v>
      </c>
      <c r="J27" s="4">
        <f t="shared" si="3"/>
        <v>1500</v>
      </c>
      <c r="L27" s="4">
        <v>2000</v>
      </c>
      <c r="N27" s="4">
        <f t="shared" si="2"/>
        <v>-500</v>
      </c>
      <c r="P27" s="4">
        <v>1500</v>
      </c>
      <c r="V27" s="4"/>
    </row>
    <row r="28" spans="1:22">
      <c r="A28" t="s">
        <v>10</v>
      </c>
      <c r="D28" s="13">
        <v>6100</v>
      </c>
      <c r="G28" s="13"/>
      <c r="H28" s="13">
        <v>1220</v>
      </c>
      <c r="J28" s="4">
        <f t="shared" si="3"/>
        <v>7320</v>
      </c>
      <c r="L28" s="4">
        <v>7320</v>
      </c>
      <c r="N28" s="4">
        <f t="shared" si="2"/>
        <v>0</v>
      </c>
      <c r="P28" s="4">
        <v>7620</v>
      </c>
      <c r="V28" s="4"/>
    </row>
    <row r="29" spans="1:22">
      <c r="A29" t="s">
        <v>11</v>
      </c>
      <c r="D29" s="13">
        <f>+C29 + E29</f>
        <v>0</v>
      </c>
      <c r="G29" s="13"/>
      <c r="H29" s="13">
        <f>+I29-G29</f>
        <v>0</v>
      </c>
      <c r="J29" s="4">
        <f t="shared" si="3"/>
        <v>0</v>
      </c>
      <c r="N29" s="4">
        <f t="shared" si="2"/>
        <v>0</v>
      </c>
      <c r="V29" s="4"/>
    </row>
    <row r="30" spans="1:22">
      <c r="A30" t="s">
        <v>12</v>
      </c>
      <c r="D30" s="13">
        <f>+C30 + E30</f>
        <v>0</v>
      </c>
      <c r="G30" s="13"/>
      <c r="H30" s="13"/>
      <c r="J30" s="4">
        <f t="shared" si="3"/>
        <v>0</v>
      </c>
      <c r="N30" s="4">
        <f t="shared" si="2"/>
        <v>0</v>
      </c>
      <c r="V30" s="4"/>
    </row>
    <row r="31" spans="1:22">
      <c r="A31" t="s">
        <v>13</v>
      </c>
      <c r="D31" s="13">
        <f>+C31 + E31</f>
        <v>0</v>
      </c>
      <c r="G31" s="13"/>
      <c r="H31" s="13">
        <f>+I31-G31</f>
        <v>0</v>
      </c>
      <c r="J31" s="4">
        <f t="shared" si="3"/>
        <v>0</v>
      </c>
      <c r="L31" s="4">
        <v>1000</v>
      </c>
      <c r="N31" s="4">
        <f t="shared" si="2"/>
        <v>-1000</v>
      </c>
      <c r="P31" s="4">
        <v>1000</v>
      </c>
      <c r="V31" s="4"/>
    </row>
    <row r="32" spans="1:22">
      <c r="A32" t="s">
        <v>14</v>
      </c>
      <c r="D32" s="13">
        <v>232</v>
      </c>
      <c r="G32" s="13"/>
      <c r="H32" s="13">
        <v>18</v>
      </c>
      <c r="J32" s="4">
        <f t="shared" si="3"/>
        <v>250</v>
      </c>
      <c r="L32" s="4">
        <v>250</v>
      </c>
      <c r="N32" s="4">
        <f t="shared" si="2"/>
        <v>0</v>
      </c>
      <c r="P32" s="4">
        <v>250</v>
      </c>
      <c r="V32" s="21"/>
    </row>
    <row r="33" spans="1:22">
      <c r="A33" t="s">
        <v>27</v>
      </c>
      <c r="D33" s="13">
        <v>0</v>
      </c>
      <c r="G33" s="13"/>
      <c r="H33" s="13">
        <v>0</v>
      </c>
      <c r="J33" s="4">
        <v>0</v>
      </c>
      <c r="L33" s="4">
        <v>3000</v>
      </c>
      <c r="N33" s="4">
        <f t="shared" si="2"/>
        <v>-3000</v>
      </c>
      <c r="P33" s="4">
        <v>0</v>
      </c>
      <c r="V33" s="4"/>
    </row>
    <row r="34" spans="1:22">
      <c r="A34" t="s">
        <v>43</v>
      </c>
      <c r="D34" s="13">
        <v>13600</v>
      </c>
      <c r="G34" s="13"/>
      <c r="H34" s="13"/>
      <c r="J34" s="4">
        <v>13600</v>
      </c>
      <c r="L34" s="4">
        <v>13600</v>
      </c>
      <c r="V34" s="4"/>
    </row>
    <row r="35" spans="1:22">
      <c r="A35" t="s">
        <v>15</v>
      </c>
      <c r="D35" s="13">
        <v>9797</v>
      </c>
      <c r="G35" s="13"/>
      <c r="H35" s="13">
        <v>0</v>
      </c>
      <c r="J35" s="4">
        <f t="shared" si="3"/>
        <v>9797</v>
      </c>
      <c r="L35" s="4">
        <v>9797</v>
      </c>
      <c r="N35" s="4">
        <f t="shared" si="2"/>
        <v>0</v>
      </c>
      <c r="P35" s="4">
        <v>9797</v>
      </c>
      <c r="V35" s="4"/>
    </row>
    <row r="36" spans="1:22">
      <c r="A36" t="s">
        <v>33</v>
      </c>
      <c r="D36" s="13">
        <v>4800</v>
      </c>
      <c r="G36" s="13"/>
      <c r="H36" s="13">
        <f>+I36-G36</f>
        <v>0</v>
      </c>
      <c r="J36" s="4">
        <f t="shared" si="3"/>
        <v>4800</v>
      </c>
      <c r="L36" s="4">
        <v>4800</v>
      </c>
      <c r="N36" s="4">
        <f t="shared" si="2"/>
        <v>0</v>
      </c>
      <c r="P36" s="4">
        <v>4950</v>
      </c>
      <c r="V36" s="4"/>
    </row>
    <row r="37" spans="1:22">
      <c r="A37" t="s">
        <v>34</v>
      </c>
      <c r="D37" s="13">
        <v>2400</v>
      </c>
      <c r="G37" s="13"/>
      <c r="H37" s="13"/>
      <c r="J37" s="4">
        <v>2400</v>
      </c>
      <c r="L37" s="4">
        <v>2400</v>
      </c>
      <c r="P37" s="4">
        <v>2550</v>
      </c>
      <c r="V37" s="4"/>
    </row>
    <row r="38" spans="1:22">
      <c r="A38" t="s">
        <v>32</v>
      </c>
      <c r="D38" s="13">
        <v>2953</v>
      </c>
      <c r="G38" s="13"/>
      <c r="H38" s="13">
        <f>+I38-G38</f>
        <v>0</v>
      </c>
      <c r="J38" s="4">
        <f t="shared" si="3"/>
        <v>2953</v>
      </c>
      <c r="L38" s="4">
        <v>3000</v>
      </c>
      <c r="N38" s="4">
        <f t="shared" si="2"/>
        <v>-47</v>
      </c>
      <c r="P38" s="4">
        <v>3150</v>
      </c>
      <c r="V38" s="4"/>
    </row>
    <row r="39" spans="1:22">
      <c r="A39" t="s">
        <v>31</v>
      </c>
      <c r="D39" s="13"/>
      <c r="G39" s="13"/>
      <c r="H39" s="13"/>
      <c r="V39" s="4"/>
    </row>
    <row r="40" spans="1:22">
      <c r="A40" t="s">
        <v>16</v>
      </c>
      <c r="D40" s="13">
        <v>1164</v>
      </c>
      <c r="G40" s="13"/>
      <c r="H40" s="13">
        <v>0</v>
      </c>
      <c r="J40" s="4">
        <f t="shared" si="3"/>
        <v>1164</v>
      </c>
      <c r="L40" s="4">
        <v>1200</v>
      </c>
      <c r="N40" s="4">
        <f t="shared" si="2"/>
        <v>-36</v>
      </c>
      <c r="P40" s="4">
        <v>1200</v>
      </c>
      <c r="V40" s="4"/>
    </row>
    <row r="41" spans="1:22">
      <c r="A41" t="s">
        <v>17</v>
      </c>
      <c r="D41" s="13">
        <v>3382</v>
      </c>
      <c r="G41" s="13"/>
      <c r="H41" s="13">
        <v>784</v>
      </c>
      <c r="J41" s="4">
        <f t="shared" si="3"/>
        <v>4166</v>
      </c>
      <c r="L41" s="4">
        <v>2508</v>
      </c>
      <c r="N41" s="4">
        <f t="shared" si="2"/>
        <v>1658</v>
      </c>
      <c r="P41" s="4">
        <v>4704</v>
      </c>
      <c r="V41" s="4"/>
    </row>
    <row r="42" spans="1:22">
      <c r="A42" t="s">
        <v>18</v>
      </c>
      <c r="D42" s="13">
        <f>+C42 + E42</f>
        <v>0</v>
      </c>
      <c r="G42" s="13"/>
      <c r="H42" s="13">
        <f>+I42-G42</f>
        <v>0</v>
      </c>
      <c r="J42" s="4">
        <f t="shared" si="3"/>
        <v>0</v>
      </c>
      <c r="N42" s="4">
        <f t="shared" si="2"/>
        <v>0</v>
      </c>
      <c r="V42" s="21"/>
    </row>
    <row r="43" spans="1:22">
      <c r="A43" t="s">
        <v>19</v>
      </c>
      <c r="D43" s="13">
        <v>243</v>
      </c>
      <c r="G43" s="13"/>
      <c r="H43" s="13">
        <f>+I43-G43</f>
        <v>0</v>
      </c>
      <c r="J43" s="4">
        <f t="shared" si="3"/>
        <v>243</v>
      </c>
      <c r="U43" s="22"/>
      <c r="V43" s="4"/>
    </row>
    <row r="44" spans="1:22">
      <c r="A44" t="s">
        <v>20</v>
      </c>
      <c r="D44" s="13">
        <v>323</v>
      </c>
      <c r="G44" s="13"/>
      <c r="H44" s="13">
        <v>163</v>
      </c>
      <c r="J44" s="4">
        <f t="shared" si="3"/>
        <v>486</v>
      </c>
      <c r="L44" s="4">
        <v>600</v>
      </c>
      <c r="N44" s="4">
        <f t="shared" si="2"/>
        <v>-114</v>
      </c>
      <c r="P44" s="4">
        <v>600</v>
      </c>
      <c r="V44" s="4"/>
    </row>
    <row r="45" spans="1:22">
      <c r="A45" t="s">
        <v>21</v>
      </c>
      <c r="D45" s="13">
        <v>3462</v>
      </c>
      <c r="G45" s="13"/>
      <c r="H45" s="13">
        <v>1436</v>
      </c>
      <c r="J45" s="4">
        <f t="shared" si="3"/>
        <v>4898</v>
      </c>
      <c r="L45" s="4">
        <v>4898</v>
      </c>
      <c r="N45" s="4">
        <f t="shared" si="2"/>
        <v>0</v>
      </c>
      <c r="P45" s="4">
        <v>4898</v>
      </c>
      <c r="V45" s="4"/>
    </row>
    <row r="46" spans="1:22">
      <c r="A46" t="s">
        <v>22</v>
      </c>
      <c r="D46" s="13"/>
      <c r="G46" s="13"/>
      <c r="H46" s="13">
        <v>1300</v>
      </c>
      <c r="J46" s="4">
        <f t="shared" si="3"/>
        <v>1300</v>
      </c>
      <c r="L46" s="4">
        <v>1300</v>
      </c>
      <c r="N46" s="10">
        <v>0</v>
      </c>
      <c r="P46" s="4">
        <v>1300</v>
      </c>
      <c r="V46" s="4"/>
    </row>
    <row r="47" spans="1:22">
      <c r="U47" s="23"/>
      <c r="V47" s="4"/>
    </row>
    <row r="48" spans="1:22" ht="15" thickBot="1">
      <c r="I48" s="17"/>
      <c r="J48" s="17"/>
      <c r="K48" s="8"/>
      <c r="L48" s="9"/>
      <c r="N48" s="11"/>
      <c r="P48" s="7"/>
    </row>
    <row r="49" spans="1:16">
      <c r="A49" s="1" t="s">
        <v>26</v>
      </c>
      <c r="D49" s="12">
        <f>SUM(D18:D46)</f>
        <v>78624</v>
      </c>
      <c r="H49" s="12">
        <f>SUM(H18:H46)</f>
        <v>20354</v>
      </c>
      <c r="J49" s="12">
        <f>SUM(J18:J46)</f>
        <v>98978</v>
      </c>
      <c r="L49" s="4">
        <f>SUM(L18:L48)</f>
        <v>102216</v>
      </c>
      <c r="N49" s="4">
        <f>SUM(N18:N48)</f>
        <v>-3481</v>
      </c>
      <c r="P49" s="4">
        <f>SUM(P18:P48)</f>
        <v>89051</v>
      </c>
    </row>
    <row r="51" spans="1:16">
      <c r="A51" t="s">
        <v>49</v>
      </c>
      <c r="J51" s="4">
        <f>J15-J49</f>
        <v>3479</v>
      </c>
      <c r="K51" s="4"/>
      <c r="L51" s="4">
        <f t="shared" ref="L51:P51" si="4">L15-L49</f>
        <v>-2</v>
      </c>
      <c r="M51" s="4"/>
      <c r="N51" s="4">
        <f t="shared" si="4"/>
        <v>3481</v>
      </c>
      <c r="P51" s="4">
        <f t="shared" si="4"/>
        <v>-2</v>
      </c>
    </row>
  </sheetData>
  <mergeCells count="3">
    <mergeCell ref="A1:P1"/>
    <mergeCell ref="A3:P3"/>
    <mergeCell ref="A2:P2"/>
  </mergeCells>
  <phoneticPr fontId="7" type="noConversion"/>
  <printOptions gridLines="1"/>
  <pageMargins left="0.25" right="0.25" top="0.5" bottom="0.5" header="0" footer="0"/>
  <pageSetup scale="82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Dan E. Butt</cp:lastModifiedBy>
  <cp:lastPrinted>2015-08-28T20:55:07Z</cp:lastPrinted>
  <dcterms:created xsi:type="dcterms:W3CDTF">2012-08-29T17:47:20Z</dcterms:created>
  <dcterms:modified xsi:type="dcterms:W3CDTF">2015-08-28T21:09:58Z</dcterms:modified>
</cp:coreProperties>
</file>