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360" yWindow="60" windowWidth="25720" windowHeight="17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C18" i="1"/>
  <c r="C11" i="1"/>
  <c r="C13" i="1"/>
  <c r="C19" i="1"/>
  <c r="C9" i="1"/>
  <c r="C10" i="1"/>
  <c r="C12" i="1"/>
  <c r="C14" i="1"/>
  <c r="C15" i="1"/>
  <c r="C16" i="1"/>
  <c r="C20" i="1"/>
  <c r="C21" i="1"/>
  <c r="C23" i="1"/>
  <c r="C24" i="1"/>
  <c r="C25" i="1"/>
  <c r="C26" i="1"/>
  <c r="C27" i="1"/>
  <c r="C28" i="1"/>
  <c r="C30" i="1"/>
  <c r="C31" i="1"/>
  <c r="C32" i="1"/>
  <c r="C33" i="1"/>
  <c r="C34" i="1"/>
  <c r="D18" i="1"/>
  <c r="D11" i="1"/>
  <c r="D13" i="1"/>
  <c r="D19" i="1"/>
  <c r="D9" i="1"/>
  <c r="D10" i="1"/>
  <c r="D12" i="1"/>
  <c r="D14" i="1"/>
  <c r="D15" i="1"/>
  <c r="D16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E18" i="1"/>
  <c r="E11" i="1"/>
  <c r="E13" i="1"/>
  <c r="E19" i="1"/>
  <c r="E9" i="1"/>
  <c r="E10" i="1"/>
  <c r="E12" i="1"/>
  <c r="E14" i="1"/>
  <c r="E15" i="1"/>
  <c r="E16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F18" i="1"/>
  <c r="F11" i="1"/>
  <c r="F13" i="1"/>
  <c r="F19" i="1"/>
  <c r="F9" i="1"/>
  <c r="F10" i="1"/>
  <c r="F12" i="1"/>
  <c r="F14" i="1"/>
  <c r="F15" i="1"/>
  <c r="F16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G18" i="1"/>
  <c r="G11" i="1"/>
  <c r="G13" i="1"/>
  <c r="G19" i="1"/>
  <c r="G9" i="1"/>
  <c r="G10" i="1"/>
  <c r="G12" i="1"/>
  <c r="G14" i="1"/>
  <c r="G15" i="1"/>
  <c r="G16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H18" i="1"/>
  <c r="H11" i="1"/>
  <c r="H13" i="1"/>
  <c r="H19" i="1"/>
  <c r="H9" i="1"/>
  <c r="H10" i="1"/>
  <c r="H12" i="1"/>
  <c r="H14" i="1"/>
  <c r="H15" i="1"/>
  <c r="H16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I18" i="1"/>
  <c r="I11" i="1"/>
  <c r="I13" i="1"/>
  <c r="I19" i="1"/>
  <c r="I9" i="1"/>
  <c r="I10" i="1"/>
  <c r="I12" i="1"/>
  <c r="I14" i="1"/>
  <c r="I15" i="1"/>
  <c r="I16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J18" i="1"/>
  <c r="J11" i="1"/>
  <c r="J13" i="1"/>
  <c r="J19" i="1"/>
  <c r="J9" i="1"/>
  <c r="J10" i="1"/>
  <c r="J12" i="1"/>
  <c r="J14" i="1"/>
  <c r="J15" i="1"/>
  <c r="J16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K18" i="1"/>
  <c r="K11" i="1"/>
  <c r="K13" i="1"/>
  <c r="K19" i="1"/>
  <c r="K9" i="1"/>
  <c r="K10" i="1"/>
  <c r="K12" i="1"/>
  <c r="K14" i="1"/>
  <c r="K15" i="1"/>
  <c r="K16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L18" i="1"/>
  <c r="L11" i="1"/>
  <c r="L13" i="1"/>
  <c r="L19" i="1"/>
  <c r="L9" i="1"/>
  <c r="L10" i="1"/>
  <c r="L12" i="1"/>
  <c r="L14" i="1"/>
  <c r="L15" i="1"/>
  <c r="L16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M18" i="1"/>
  <c r="M11" i="1"/>
  <c r="M13" i="1"/>
  <c r="M19" i="1"/>
  <c r="M9" i="1"/>
  <c r="M10" i="1"/>
  <c r="M12" i="1"/>
  <c r="M14" i="1"/>
  <c r="M15" i="1"/>
  <c r="M16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N35" i="1"/>
  <c r="N24" i="1"/>
  <c r="N7" i="1"/>
  <c r="N10" i="1"/>
  <c r="N12" i="1"/>
  <c r="N19" i="1"/>
  <c r="N20" i="1"/>
  <c r="N26" i="1"/>
  <c r="N29" i="1"/>
  <c r="N32" i="1"/>
  <c r="B41" i="1"/>
  <c r="N28" i="1"/>
  <c r="B33" i="1"/>
  <c r="B34" i="1"/>
  <c r="N21" i="1"/>
  <c r="N11" i="1"/>
  <c r="N9" i="1"/>
  <c r="N18" i="1"/>
  <c r="N16" i="1"/>
  <c r="N13" i="1"/>
  <c r="N25" i="1"/>
  <c r="N31" i="1"/>
  <c r="N30" i="1"/>
  <c r="N27" i="1"/>
  <c r="N23" i="1"/>
  <c r="N15" i="1"/>
  <c r="N14" i="1"/>
  <c r="N17" i="1"/>
  <c r="N22" i="1"/>
  <c r="L36" i="1"/>
  <c r="J36" i="1"/>
  <c r="H36" i="1"/>
  <c r="F36" i="1"/>
  <c r="M36" i="1"/>
  <c r="K36" i="1"/>
  <c r="I36" i="1"/>
  <c r="G36" i="1"/>
  <c r="E36" i="1"/>
  <c r="D36" i="1"/>
  <c r="N33" i="1"/>
  <c r="N34" i="1"/>
  <c r="C36" i="1"/>
</calcChain>
</file>

<file path=xl/sharedStrings.xml><?xml version="1.0" encoding="utf-8"?>
<sst xmlns="http://schemas.openxmlformats.org/spreadsheetml/2006/main" count="41" uniqueCount="41">
  <si>
    <t>Accounting</t>
  </si>
  <si>
    <t>Alarm Monitoring</t>
  </si>
  <si>
    <t>Cable TV</t>
  </si>
  <si>
    <t>Entry Electric</t>
  </si>
  <si>
    <t>Insurance</t>
  </si>
  <si>
    <t>Tree Spraying</t>
  </si>
  <si>
    <t>Exterior Maint</t>
  </si>
  <si>
    <t>Interior Maint</t>
  </si>
  <si>
    <t>Management Fee</t>
  </si>
  <si>
    <t>Office</t>
  </si>
  <si>
    <t>Sewer</t>
  </si>
  <si>
    <t>Snow Plowing</t>
  </si>
  <si>
    <t>Snow Removal</t>
  </si>
  <si>
    <t>Storage unit</t>
  </si>
  <si>
    <t>Trash Removal</t>
  </si>
  <si>
    <t>Water--Base</t>
  </si>
  <si>
    <t>Window Cleaning</t>
  </si>
  <si>
    <t>Legal &amp; Prof</t>
  </si>
  <si>
    <t>Unit Allocation</t>
  </si>
  <si>
    <t>Monthly</t>
  </si>
  <si>
    <t>Item</t>
  </si>
  <si>
    <t>Total</t>
  </si>
  <si>
    <t>Charter Ridge Expense Allocation</t>
  </si>
  <si>
    <t>Reserve Addition</t>
  </si>
  <si>
    <t>Total Annual</t>
  </si>
  <si>
    <t>Water--Sprinkler</t>
  </si>
  <si>
    <t>Water--Extra Usage</t>
  </si>
  <si>
    <t>To be charged to individual units based upon actual usage</t>
  </si>
  <si>
    <t>Total Monthly</t>
  </si>
  <si>
    <t>Annual</t>
  </si>
  <si>
    <t>Unit #</t>
  </si>
  <si>
    <t>Sq. Ft. %</t>
  </si>
  <si>
    <t>Income Statement Amounts</t>
  </si>
  <si>
    <t>Total Operating Dues</t>
  </si>
  <si>
    <t>Monthly Op Dues</t>
  </si>
  <si>
    <t>Total Reserve Dues</t>
  </si>
  <si>
    <t>Landscaping</t>
  </si>
  <si>
    <t>Snow Shoveling</t>
  </si>
  <si>
    <t>Roof Repairs</t>
  </si>
  <si>
    <t>Contingency</t>
  </si>
  <si>
    <t>Year Ending September,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</si>
</sst>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1" applyNumberFormat="1" applyFont="1" applyFill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43" fontId="0" fillId="0" borderId="0" xfId="0" applyNumberFormat="1" applyFill="1"/>
    <xf numFmtId="165" fontId="0" fillId="0" borderId="5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125" zoomScaleNormal="125" zoomScalePageLayoutView="125" workbookViewId="0">
      <selection activeCell="B40" sqref="B40"/>
    </sheetView>
  </sheetViews>
  <sheetFormatPr baseColWidth="10" defaultColWidth="8.83203125" defaultRowHeight="14" x14ac:dyDescent="0"/>
  <cols>
    <col min="1" max="1" width="19.6640625" customWidth="1"/>
    <col min="2" max="2" width="10.83203125" style="1" bestFit="1" customWidth="1"/>
    <col min="3" max="3" width="11.1640625" bestFit="1" customWidth="1"/>
    <col min="4" max="4" width="10.6640625" customWidth="1"/>
    <col min="5" max="5" width="10" customWidth="1"/>
    <col min="6" max="6" width="10.5" customWidth="1"/>
    <col min="7" max="7" width="10.6640625" customWidth="1"/>
    <col min="8" max="8" width="10.33203125" customWidth="1"/>
    <col min="9" max="9" width="10" customWidth="1"/>
    <col min="10" max="10" width="10.5" customWidth="1"/>
    <col min="11" max="11" width="10" customWidth="1"/>
    <col min="12" max="13" width="10.5" customWidth="1"/>
    <col min="14" max="14" width="12.33203125" customWidth="1"/>
    <col min="15" max="15" width="10.1640625" bestFit="1" customWidth="1"/>
  </cols>
  <sheetData>
    <row r="1" spans="1: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5">
      <c r="B4" s="6" t="s">
        <v>29</v>
      </c>
    </row>
    <row r="5" spans="1:15">
      <c r="A5" s="5" t="s">
        <v>20</v>
      </c>
      <c r="B5" s="6" t="s">
        <v>21</v>
      </c>
      <c r="C5" s="19" t="s">
        <v>18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5" s="9" customFormat="1">
      <c r="A6" s="9" t="s">
        <v>30</v>
      </c>
      <c r="B6" s="10"/>
      <c r="C6" s="9">
        <v>10</v>
      </c>
      <c r="D6" s="9">
        <v>20</v>
      </c>
      <c r="E6" s="9">
        <v>22</v>
      </c>
      <c r="F6" s="9">
        <v>30</v>
      </c>
      <c r="G6" s="9">
        <v>32</v>
      </c>
      <c r="H6" s="9">
        <v>40</v>
      </c>
      <c r="I6" s="9">
        <v>42</v>
      </c>
      <c r="J6" s="9">
        <v>50</v>
      </c>
      <c r="K6" s="9">
        <v>52</v>
      </c>
      <c r="L6" s="9">
        <v>60</v>
      </c>
      <c r="M6" s="9">
        <v>62</v>
      </c>
    </row>
    <row r="7" spans="1:15" s="4" customFormat="1">
      <c r="A7" s="11" t="s">
        <v>31</v>
      </c>
      <c r="C7" s="4">
        <v>0.14949999999999999</v>
      </c>
      <c r="D7" s="4">
        <v>8.5300000000000001E-2</v>
      </c>
      <c r="E7" s="4">
        <v>8.5300000000000001E-2</v>
      </c>
      <c r="F7" s="4">
        <v>8.5300000000000001E-2</v>
      </c>
      <c r="G7" s="4">
        <v>8.5300000000000001E-2</v>
      </c>
      <c r="H7" s="4">
        <v>8.5300000000000001E-2</v>
      </c>
      <c r="I7" s="4">
        <v>8.5300000000000001E-2</v>
      </c>
      <c r="J7" s="4">
        <v>8.4650000000000003E-2</v>
      </c>
      <c r="K7" s="4">
        <v>8.4650000000000003E-2</v>
      </c>
      <c r="L7" s="4">
        <v>8.4650000000000003E-2</v>
      </c>
      <c r="M7" s="4">
        <v>8.4650000000000003E-2</v>
      </c>
      <c r="N7" s="4">
        <f>SUM(C7:M7)</f>
        <v>0.99990000000000001</v>
      </c>
    </row>
    <row r="8" spans="1:15" s="4" customFormat="1"/>
    <row r="9" spans="1:15">
      <c r="A9" t="s">
        <v>0</v>
      </c>
      <c r="B9" s="1">
        <v>350</v>
      </c>
      <c r="C9" s="3">
        <f>$B$9/11</f>
        <v>31.818181818181817</v>
      </c>
      <c r="D9" s="3">
        <f t="shared" ref="D9:M9" si="0">$B$9/11</f>
        <v>31.818181818181817</v>
      </c>
      <c r="E9" s="3">
        <f t="shared" si="0"/>
        <v>31.818181818181817</v>
      </c>
      <c r="F9" s="3">
        <f t="shared" si="0"/>
        <v>31.818181818181817</v>
      </c>
      <c r="G9" s="3">
        <f t="shared" si="0"/>
        <v>31.818181818181817</v>
      </c>
      <c r="H9" s="3">
        <f t="shared" si="0"/>
        <v>31.818181818181817</v>
      </c>
      <c r="I9" s="3">
        <f t="shared" si="0"/>
        <v>31.818181818181817</v>
      </c>
      <c r="J9" s="3">
        <f t="shared" si="0"/>
        <v>31.818181818181817</v>
      </c>
      <c r="K9" s="3">
        <f t="shared" si="0"/>
        <v>31.818181818181817</v>
      </c>
      <c r="L9" s="3">
        <f t="shared" si="0"/>
        <v>31.818181818181817</v>
      </c>
      <c r="M9" s="3">
        <f t="shared" si="0"/>
        <v>31.818181818181817</v>
      </c>
      <c r="N9" s="3">
        <f>SUM(C9:M9)</f>
        <v>350</v>
      </c>
      <c r="O9" s="3"/>
    </row>
    <row r="10" spans="1:15">
      <c r="A10" t="s">
        <v>1</v>
      </c>
      <c r="B10" s="1">
        <v>3292</v>
      </c>
      <c r="C10" s="3">
        <f>$B$10/11</f>
        <v>299.27272727272725</v>
      </c>
      <c r="D10" s="3">
        <f t="shared" ref="D10:M10" si="1">$B$10/11</f>
        <v>299.27272727272725</v>
      </c>
      <c r="E10" s="3">
        <f t="shared" si="1"/>
        <v>299.27272727272725</v>
      </c>
      <c r="F10" s="3">
        <f t="shared" si="1"/>
        <v>299.27272727272725</v>
      </c>
      <c r="G10" s="3">
        <f t="shared" si="1"/>
        <v>299.27272727272725</v>
      </c>
      <c r="H10" s="3">
        <f t="shared" si="1"/>
        <v>299.27272727272725</v>
      </c>
      <c r="I10" s="3">
        <f t="shared" si="1"/>
        <v>299.27272727272725</v>
      </c>
      <c r="J10" s="3">
        <f t="shared" si="1"/>
        <v>299.27272727272725</v>
      </c>
      <c r="K10" s="3">
        <f t="shared" si="1"/>
        <v>299.27272727272725</v>
      </c>
      <c r="L10" s="3">
        <f t="shared" si="1"/>
        <v>299.27272727272725</v>
      </c>
      <c r="M10" s="3">
        <f t="shared" si="1"/>
        <v>299.27272727272725</v>
      </c>
      <c r="N10" s="3">
        <f t="shared" ref="N10:N32" si="2">SUM(C10:M10)</f>
        <v>3291.9999999999991</v>
      </c>
      <c r="O10" s="3"/>
    </row>
    <row r="11" spans="1:15">
      <c r="A11" t="s">
        <v>2</v>
      </c>
      <c r="B11" s="1">
        <v>5640</v>
      </c>
      <c r="C11" s="2">
        <f>$B$11/11</f>
        <v>512.72727272727275</v>
      </c>
      <c r="D11" s="2">
        <f t="shared" ref="D11:M11" si="3">$B$11/11</f>
        <v>512.72727272727275</v>
      </c>
      <c r="E11" s="2">
        <f t="shared" si="3"/>
        <v>512.72727272727275</v>
      </c>
      <c r="F11" s="2">
        <f t="shared" si="3"/>
        <v>512.72727272727275</v>
      </c>
      <c r="G11" s="2">
        <f t="shared" si="3"/>
        <v>512.72727272727275</v>
      </c>
      <c r="H11" s="2">
        <f t="shared" si="3"/>
        <v>512.72727272727275</v>
      </c>
      <c r="I11" s="2">
        <f t="shared" si="3"/>
        <v>512.72727272727275</v>
      </c>
      <c r="J11" s="2">
        <f t="shared" si="3"/>
        <v>512.72727272727275</v>
      </c>
      <c r="K11" s="2">
        <f t="shared" si="3"/>
        <v>512.72727272727275</v>
      </c>
      <c r="L11" s="2">
        <f t="shared" si="3"/>
        <v>512.72727272727275</v>
      </c>
      <c r="M11" s="2">
        <f t="shared" si="3"/>
        <v>512.72727272727275</v>
      </c>
      <c r="N11" s="3">
        <f t="shared" si="2"/>
        <v>5640.0000000000018</v>
      </c>
      <c r="O11" s="3"/>
    </row>
    <row r="12" spans="1:15">
      <c r="A12" t="s">
        <v>3</v>
      </c>
      <c r="B12" s="1">
        <v>204</v>
      </c>
      <c r="C12" s="3">
        <f>$B$12/11</f>
        <v>18.545454545454547</v>
      </c>
      <c r="D12" s="3">
        <f t="shared" ref="D12:M12" si="4">$B$12/11</f>
        <v>18.545454545454547</v>
      </c>
      <c r="E12" s="3">
        <f t="shared" si="4"/>
        <v>18.545454545454547</v>
      </c>
      <c r="F12" s="3">
        <f t="shared" si="4"/>
        <v>18.545454545454547</v>
      </c>
      <c r="G12" s="3">
        <f t="shared" si="4"/>
        <v>18.545454545454547</v>
      </c>
      <c r="H12" s="3">
        <f t="shared" si="4"/>
        <v>18.545454545454547</v>
      </c>
      <c r="I12" s="3">
        <f t="shared" si="4"/>
        <v>18.545454545454547</v>
      </c>
      <c r="J12" s="3">
        <f t="shared" si="4"/>
        <v>18.545454545454547</v>
      </c>
      <c r="K12" s="3">
        <f t="shared" si="4"/>
        <v>18.545454545454547</v>
      </c>
      <c r="L12" s="3">
        <f t="shared" si="4"/>
        <v>18.545454545454547</v>
      </c>
      <c r="M12" s="3">
        <f t="shared" si="4"/>
        <v>18.545454545454547</v>
      </c>
      <c r="N12" s="3">
        <f t="shared" si="2"/>
        <v>204.00000000000006</v>
      </c>
      <c r="O12" s="3"/>
    </row>
    <row r="13" spans="1:15">
      <c r="A13" t="s">
        <v>4</v>
      </c>
      <c r="B13" s="1">
        <v>22100</v>
      </c>
      <c r="C13" s="3">
        <f>$B$13*C7</f>
        <v>3303.95</v>
      </c>
      <c r="D13" s="3">
        <f t="shared" ref="D13:M13" si="5">$B$13*D7</f>
        <v>1885.13</v>
      </c>
      <c r="E13" s="3">
        <f t="shared" si="5"/>
        <v>1885.13</v>
      </c>
      <c r="F13" s="3">
        <f t="shared" si="5"/>
        <v>1885.13</v>
      </c>
      <c r="G13" s="3">
        <f t="shared" si="5"/>
        <v>1885.13</v>
      </c>
      <c r="H13" s="3">
        <f t="shared" si="5"/>
        <v>1885.13</v>
      </c>
      <c r="I13" s="3">
        <f t="shared" si="5"/>
        <v>1885.13</v>
      </c>
      <c r="J13" s="3">
        <f t="shared" si="5"/>
        <v>1870.7650000000001</v>
      </c>
      <c r="K13" s="3">
        <f t="shared" si="5"/>
        <v>1870.7650000000001</v>
      </c>
      <c r="L13" s="3">
        <f t="shared" si="5"/>
        <v>1870.7650000000001</v>
      </c>
      <c r="M13" s="3">
        <f t="shared" si="5"/>
        <v>1870.7650000000001</v>
      </c>
      <c r="N13" s="3">
        <f t="shared" si="2"/>
        <v>22097.79</v>
      </c>
      <c r="O13" s="3"/>
    </row>
    <row r="14" spans="1:15">
      <c r="A14" t="s">
        <v>36</v>
      </c>
      <c r="B14" s="1">
        <v>4200</v>
      </c>
      <c r="C14" s="3">
        <f>$B$14*C7</f>
        <v>627.9</v>
      </c>
      <c r="D14" s="3">
        <f t="shared" ref="D14:M14" si="6">$B$14*D7</f>
        <v>358.26</v>
      </c>
      <c r="E14" s="3">
        <f t="shared" si="6"/>
        <v>358.26</v>
      </c>
      <c r="F14" s="3">
        <f t="shared" si="6"/>
        <v>358.26</v>
      </c>
      <c r="G14" s="3">
        <f t="shared" si="6"/>
        <v>358.26</v>
      </c>
      <c r="H14" s="3">
        <f t="shared" si="6"/>
        <v>358.26</v>
      </c>
      <c r="I14" s="3">
        <f t="shared" si="6"/>
        <v>358.26</v>
      </c>
      <c r="J14" s="3">
        <f t="shared" si="6"/>
        <v>355.53000000000003</v>
      </c>
      <c r="K14" s="3">
        <f t="shared" si="6"/>
        <v>355.53000000000003</v>
      </c>
      <c r="L14" s="3">
        <f t="shared" si="6"/>
        <v>355.53000000000003</v>
      </c>
      <c r="M14" s="3">
        <f t="shared" si="6"/>
        <v>355.53000000000003</v>
      </c>
      <c r="N14" s="3">
        <f t="shared" si="2"/>
        <v>4199.5800000000008</v>
      </c>
      <c r="O14" s="3"/>
    </row>
    <row r="15" spans="1:15">
      <c r="A15" t="s">
        <v>5</v>
      </c>
      <c r="B15" s="1">
        <v>375</v>
      </c>
      <c r="C15" s="3">
        <f>$B$15*C7</f>
        <v>56.0625</v>
      </c>
      <c r="D15" s="3">
        <f t="shared" ref="D15:M15" si="7">$B$15*D7</f>
        <v>31.987500000000001</v>
      </c>
      <c r="E15" s="3">
        <f t="shared" si="7"/>
        <v>31.987500000000001</v>
      </c>
      <c r="F15" s="3">
        <f t="shared" si="7"/>
        <v>31.987500000000001</v>
      </c>
      <c r="G15" s="3">
        <f t="shared" si="7"/>
        <v>31.987500000000001</v>
      </c>
      <c r="H15" s="3">
        <f t="shared" si="7"/>
        <v>31.987500000000001</v>
      </c>
      <c r="I15" s="3">
        <f t="shared" si="7"/>
        <v>31.987500000000001</v>
      </c>
      <c r="J15" s="3">
        <f t="shared" si="7"/>
        <v>31.743750000000002</v>
      </c>
      <c r="K15" s="3">
        <f t="shared" si="7"/>
        <v>31.743750000000002</v>
      </c>
      <c r="L15" s="3">
        <f t="shared" si="7"/>
        <v>31.743750000000002</v>
      </c>
      <c r="M15" s="3">
        <f t="shared" si="7"/>
        <v>31.743750000000002</v>
      </c>
      <c r="N15" s="3">
        <f t="shared" si="2"/>
        <v>374.96249999999998</v>
      </c>
      <c r="O15" s="3"/>
    </row>
    <row r="16" spans="1:15">
      <c r="A16" t="s">
        <v>6</v>
      </c>
      <c r="B16" s="1">
        <v>2000</v>
      </c>
      <c r="C16" s="3">
        <f>$B$16*C7</f>
        <v>299</v>
      </c>
      <c r="D16" s="3">
        <f t="shared" ref="D16:M16" si="8">$B$16*D7</f>
        <v>170.6</v>
      </c>
      <c r="E16" s="3">
        <f t="shared" si="8"/>
        <v>170.6</v>
      </c>
      <c r="F16" s="3">
        <f t="shared" si="8"/>
        <v>170.6</v>
      </c>
      <c r="G16" s="3">
        <f t="shared" si="8"/>
        <v>170.6</v>
      </c>
      <c r="H16" s="3">
        <f t="shared" si="8"/>
        <v>170.6</v>
      </c>
      <c r="I16" s="3">
        <f t="shared" si="8"/>
        <v>170.6</v>
      </c>
      <c r="J16" s="3">
        <f t="shared" si="8"/>
        <v>169.3</v>
      </c>
      <c r="K16" s="3">
        <f t="shared" si="8"/>
        <v>169.3</v>
      </c>
      <c r="L16" s="3">
        <f t="shared" si="8"/>
        <v>169.3</v>
      </c>
      <c r="M16" s="3">
        <f t="shared" si="8"/>
        <v>169.3</v>
      </c>
      <c r="N16" s="3">
        <f t="shared" si="2"/>
        <v>1999.7999999999997</v>
      </c>
      <c r="O16" s="3"/>
    </row>
    <row r="17" spans="1:15">
      <c r="A17" t="s">
        <v>39</v>
      </c>
      <c r="B17" s="1">
        <v>-340</v>
      </c>
      <c r="C17" s="3">
        <v>-39.43</v>
      </c>
      <c r="D17" s="3">
        <f t="shared" ref="D17:M17" si="9">$B$17*D7</f>
        <v>-29.001999999999999</v>
      </c>
      <c r="E17" s="3">
        <f t="shared" si="9"/>
        <v>-29.001999999999999</v>
      </c>
      <c r="F17" s="3">
        <f t="shared" si="9"/>
        <v>-29.001999999999999</v>
      </c>
      <c r="G17" s="3">
        <f t="shared" si="9"/>
        <v>-29.001999999999999</v>
      </c>
      <c r="H17" s="3">
        <f t="shared" si="9"/>
        <v>-29.001999999999999</v>
      </c>
      <c r="I17" s="3">
        <f t="shared" si="9"/>
        <v>-29.001999999999999</v>
      </c>
      <c r="J17" s="3">
        <f t="shared" si="9"/>
        <v>-28.781000000000002</v>
      </c>
      <c r="K17" s="3">
        <f t="shared" si="9"/>
        <v>-28.781000000000002</v>
      </c>
      <c r="L17" s="3">
        <f t="shared" si="9"/>
        <v>-28.781000000000002</v>
      </c>
      <c r="M17" s="3">
        <f t="shared" si="9"/>
        <v>-28.781000000000002</v>
      </c>
      <c r="N17" s="3">
        <f t="shared" si="2"/>
        <v>-328.56600000000003</v>
      </c>
      <c r="O17" s="3"/>
    </row>
    <row r="18" spans="1:15">
      <c r="A18" t="s">
        <v>7</v>
      </c>
      <c r="B18" s="1">
        <v>1500</v>
      </c>
      <c r="C18" s="3">
        <f>$B$18*C7</f>
        <v>224.25</v>
      </c>
      <c r="D18" s="3">
        <f t="shared" ref="D18:M18" si="10">$B$18*D7</f>
        <v>127.95</v>
      </c>
      <c r="E18" s="3">
        <f t="shared" si="10"/>
        <v>127.95</v>
      </c>
      <c r="F18" s="3">
        <f t="shared" si="10"/>
        <v>127.95</v>
      </c>
      <c r="G18" s="3">
        <f t="shared" si="10"/>
        <v>127.95</v>
      </c>
      <c r="H18" s="3">
        <f t="shared" si="10"/>
        <v>127.95</v>
      </c>
      <c r="I18" s="3">
        <f t="shared" si="10"/>
        <v>127.95</v>
      </c>
      <c r="J18" s="3">
        <f t="shared" si="10"/>
        <v>126.97500000000001</v>
      </c>
      <c r="K18" s="3">
        <f t="shared" si="10"/>
        <v>126.97500000000001</v>
      </c>
      <c r="L18" s="3">
        <f t="shared" si="10"/>
        <v>126.97500000000001</v>
      </c>
      <c r="M18" s="3">
        <f t="shared" si="10"/>
        <v>126.97500000000001</v>
      </c>
      <c r="N18" s="3">
        <f t="shared" si="2"/>
        <v>1499.85</v>
      </c>
      <c r="O18" s="3"/>
    </row>
    <row r="19" spans="1:15">
      <c r="A19" t="s">
        <v>8</v>
      </c>
      <c r="B19" s="1">
        <v>8220</v>
      </c>
      <c r="C19" s="3">
        <f>$B$19/11</f>
        <v>747.27272727272725</v>
      </c>
      <c r="D19" s="3">
        <f t="shared" ref="D19:M19" si="11">$B$19/11</f>
        <v>747.27272727272725</v>
      </c>
      <c r="E19" s="3">
        <f t="shared" si="11"/>
        <v>747.27272727272725</v>
      </c>
      <c r="F19" s="3">
        <f t="shared" si="11"/>
        <v>747.27272727272725</v>
      </c>
      <c r="G19" s="3">
        <f t="shared" si="11"/>
        <v>747.27272727272725</v>
      </c>
      <c r="H19" s="3">
        <f t="shared" si="11"/>
        <v>747.27272727272725</v>
      </c>
      <c r="I19" s="3">
        <f t="shared" si="11"/>
        <v>747.27272727272725</v>
      </c>
      <c r="J19" s="3">
        <f t="shared" si="11"/>
        <v>747.27272727272725</v>
      </c>
      <c r="K19" s="3">
        <f t="shared" si="11"/>
        <v>747.27272727272725</v>
      </c>
      <c r="L19" s="3">
        <f t="shared" si="11"/>
        <v>747.27272727272725</v>
      </c>
      <c r="M19" s="3">
        <f t="shared" si="11"/>
        <v>747.27272727272725</v>
      </c>
      <c r="N19" s="3">
        <f t="shared" si="2"/>
        <v>8219.9999999999982</v>
      </c>
      <c r="O19" s="3"/>
    </row>
    <row r="20" spans="1:15">
      <c r="A20" t="s">
        <v>9</v>
      </c>
      <c r="B20" s="1">
        <v>250</v>
      </c>
      <c r="C20" s="3">
        <f>$B$20/11</f>
        <v>22.727272727272727</v>
      </c>
      <c r="D20" s="3">
        <f t="shared" ref="D20:M20" si="12">$B$20/11</f>
        <v>22.727272727272727</v>
      </c>
      <c r="E20" s="3">
        <f t="shared" si="12"/>
        <v>22.727272727272727</v>
      </c>
      <c r="F20" s="3">
        <f t="shared" si="12"/>
        <v>22.727272727272727</v>
      </c>
      <c r="G20" s="3">
        <f t="shared" si="12"/>
        <v>22.727272727272727</v>
      </c>
      <c r="H20" s="3">
        <f t="shared" si="12"/>
        <v>22.727272727272727</v>
      </c>
      <c r="I20" s="3">
        <f t="shared" si="12"/>
        <v>22.727272727272727</v>
      </c>
      <c r="J20" s="3">
        <f t="shared" si="12"/>
        <v>22.727272727272727</v>
      </c>
      <c r="K20" s="3">
        <f t="shared" si="12"/>
        <v>22.727272727272727</v>
      </c>
      <c r="L20" s="3">
        <f t="shared" si="12"/>
        <v>22.727272727272727</v>
      </c>
      <c r="M20" s="3">
        <f t="shared" si="12"/>
        <v>22.727272727272727</v>
      </c>
      <c r="N20" s="3">
        <f t="shared" si="2"/>
        <v>249.99999999999994</v>
      </c>
      <c r="O20" s="3"/>
    </row>
    <row r="21" spans="1:15">
      <c r="A21" t="s">
        <v>38</v>
      </c>
      <c r="B21" s="1">
        <v>8000</v>
      </c>
      <c r="C21" s="3">
        <f t="shared" ref="C21:M21" si="13">$B$21*C7</f>
        <v>1196</v>
      </c>
      <c r="D21" s="3">
        <f t="shared" si="13"/>
        <v>682.4</v>
      </c>
      <c r="E21" s="3">
        <f t="shared" si="13"/>
        <v>682.4</v>
      </c>
      <c r="F21" s="3">
        <f t="shared" si="13"/>
        <v>682.4</v>
      </c>
      <c r="G21" s="3">
        <f t="shared" si="13"/>
        <v>682.4</v>
      </c>
      <c r="H21" s="3">
        <f t="shared" si="13"/>
        <v>682.4</v>
      </c>
      <c r="I21" s="3">
        <f t="shared" si="13"/>
        <v>682.4</v>
      </c>
      <c r="J21" s="3">
        <f t="shared" si="13"/>
        <v>677.2</v>
      </c>
      <c r="K21" s="3">
        <f t="shared" si="13"/>
        <v>677.2</v>
      </c>
      <c r="L21" s="3">
        <f t="shared" si="13"/>
        <v>677.2</v>
      </c>
      <c r="M21" s="3">
        <f t="shared" si="13"/>
        <v>677.2</v>
      </c>
      <c r="N21" s="3">
        <f>SUM(C21:M21)</f>
        <v>7999.1999999999989</v>
      </c>
      <c r="O21" s="3"/>
    </row>
    <row r="22" spans="1:15">
      <c r="A22" t="s">
        <v>10</v>
      </c>
      <c r="B22" s="12">
        <v>9797</v>
      </c>
      <c r="C22" s="17">
        <v>437</v>
      </c>
      <c r="D22" s="3">
        <f>9363/10</f>
        <v>936.3</v>
      </c>
      <c r="E22" s="3">
        <f t="shared" ref="E22:M22" si="14">9363/10</f>
        <v>936.3</v>
      </c>
      <c r="F22" s="3">
        <f t="shared" si="14"/>
        <v>936.3</v>
      </c>
      <c r="G22" s="3">
        <f t="shared" si="14"/>
        <v>936.3</v>
      </c>
      <c r="H22" s="3">
        <f t="shared" si="14"/>
        <v>936.3</v>
      </c>
      <c r="I22" s="3">
        <f t="shared" si="14"/>
        <v>936.3</v>
      </c>
      <c r="J22" s="3">
        <f t="shared" si="14"/>
        <v>936.3</v>
      </c>
      <c r="K22" s="3">
        <f t="shared" si="14"/>
        <v>936.3</v>
      </c>
      <c r="L22" s="3">
        <f t="shared" si="14"/>
        <v>936.3</v>
      </c>
      <c r="M22" s="3">
        <f t="shared" si="14"/>
        <v>936.3</v>
      </c>
      <c r="N22" s="3">
        <f t="shared" si="2"/>
        <v>9800</v>
      </c>
      <c r="O22" s="17"/>
    </row>
    <row r="23" spans="1:15">
      <c r="A23" t="s">
        <v>11</v>
      </c>
      <c r="B23" s="1">
        <v>5100</v>
      </c>
      <c r="C23" s="3">
        <f t="shared" ref="C23:M23" si="15">$B$23*C7</f>
        <v>762.44999999999993</v>
      </c>
      <c r="D23" s="3">
        <f t="shared" si="15"/>
        <v>435.03000000000003</v>
      </c>
      <c r="E23" s="3">
        <f t="shared" si="15"/>
        <v>435.03000000000003</v>
      </c>
      <c r="F23" s="3">
        <f t="shared" si="15"/>
        <v>435.03000000000003</v>
      </c>
      <c r="G23" s="3">
        <f t="shared" si="15"/>
        <v>435.03000000000003</v>
      </c>
      <c r="H23" s="3">
        <f t="shared" si="15"/>
        <v>435.03000000000003</v>
      </c>
      <c r="I23" s="3">
        <f t="shared" si="15"/>
        <v>435.03000000000003</v>
      </c>
      <c r="J23" s="3">
        <f t="shared" si="15"/>
        <v>431.71500000000003</v>
      </c>
      <c r="K23" s="3">
        <f t="shared" si="15"/>
        <v>431.71500000000003</v>
      </c>
      <c r="L23" s="3">
        <f t="shared" si="15"/>
        <v>431.71500000000003</v>
      </c>
      <c r="M23" s="3">
        <f t="shared" si="15"/>
        <v>431.71500000000003</v>
      </c>
      <c r="N23" s="3">
        <f t="shared" si="2"/>
        <v>5099.4900000000007</v>
      </c>
      <c r="O23" s="3"/>
    </row>
    <row r="24" spans="1:15">
      <c r="A24" t="s">
        <v>37</v>
      </c>
      <c r="B24" s="1">
        <v>2700</v>
      </c>
      <c r="C24" s="3">
        <f t="shared" ref="C24:M24" si="16">$B$24*C7</f>
        <v>403.65</v>
      </c>
      <c r="D24" s="3">
        <f t="shared" si="16"/>
        <v>230.31</v>
      </c>
      <c r="E24" s="3">
        <f t="shared" si="16"/>
        <v>230.31</v>
      </c>
      <c r="F24" s="3">
        <f t="shared" si="16"/>
        <v>230.31</v>
      </c>
      <c r="G24" s="3">
        <f t="shared" si="16"/>
        <v>230.31</v>
      </c>
      <c r="H24" s="3">
        <f t="shared" si="16"/>
        <v>230.31</v>
      </c>
      <c r="I24" s="3">
        <f t="shared" si="16"/>
        <v>230.31</v>
      </c>
      <c r="J24" s="3">
        <f t="shared" si="16"/>
        <v>228.55500000000001</v>
      </c>
      <c r="K24" s="3">
        <f t="shared" si="16"/>
        <v>228.55500000000001</v>
      </c>
      <c r="L24" s="3">
        <f t="shared" si="16"/>
        <v>228.55500000000001</v>
      </c>
      <c r="M24" s="3">
        <f t="shared" si="16"/>
        <v>228.55500000000001</v>
      </c>
      <c r="N24" s="3">
        <f>SUM(C24:M24)</f>
        <v>2699.7299999999996</v>
      </c>
      <c r="O24" s="3"/>
    </row>
    <row r="25" spans="1:15">
      <c r="A25" t="s">
        <v>12</v>
      </c>
      <c r="B25" s="1">
        <v>3150</v>
      </c>
      <c r="C25" s="3">
        <f t="shared" ref="C25:M25" si="17">$B$25*C7</f>
        <v>470.92499999999995</v>
      </c>
      <c r="D25" s="3">
        <f t="shared" si="17"/>
        <v>268.69499999999999</v>
      </c>
      <c r="E25" s="3">
        <f t="shared" si="17"/>
        <v>268.69499999999999</v>
      </c>
      <c r="F25" s="3">
        <f t="shared" si="17"/>
        <v>268.69499999999999</v>
      </c>
      <c r="G25" s="3">
        <f t="shared" si="17"/>
        <v>268.69499999999999</v>
      </c>
      <c r="H25" s="3">
        <f t="shared" si="17"/>
        <v>268.69499999999999</v>
      </c>
      <c r="I25" s="3">
        <f t="shared" si="17"/>
        <v>268.69499999999999</v>
      </c>
      <c r="J25" s="3">
        <f t="shared" si="17"/>
        <v>266.64750000000004</v>
      </c>
      <c r="K25" s="3">
        <f t="shared" si="17"/>
        <v>266.64750000000004</v>
      </c>
      <c r="L25" s="3">
        <f t="shared" si="17"/>
        <v>266.64750000000004</v>
      </c>
      <c r="M25" s="3">
        <f t="shared" si="17"/>
        <v>266.64750000000004</v>
      </c>
      <c r="N25" s="3">
        <f t="shared" si="2"/>
        <v>3149.6849999999999</v>
      </c>
      <c r="O25" s="3"/>
    </row>
    <row r="26" spans="1:15">
      <c r="A26" t="s">
        <v>13</v>
      </c>
      <c r="B26" s="1">
        <v>1200</v>
      </c>
      <c r="C26" s="3">
        <f>$B$26/11</f>
        <v>109.09090909090909</v>
      </c>
      <c r="D26" s="3">
        <f t="shared" ref="D26:M26" si="18">$B$26/11</f>
        <v>109.09090909090909</v>
      </c>
      <c r="E26" s="3">
        <f t="shared" si="18"/>
        <v>109.09090909090909</v>
      </c>
      <c r="F26" s="3">
        <f t="shared" si="18"/>
        <v>109.09090909090909</v>
      </c>
      <c r="G26" s="3">
        <f t="shared" si="18"/>
        <v>109.09090909090909</v>
      </c>
      <c r="H26" s="3">
        <f t="shared" si="18"/>
        <v>109.09090909090909</v>
      </c>
      <c r="I26" s="3">
        <f t="shared" si="18"/>
        <v>109.09090909090909</v>
      </c>
      <c r="J26" s="3">
        <f t="shared" si="18"/>
        <v>109.09090909090909</v>
      </c>
      <c r="K26" s="3">
        <f t="shared" si="18"/>
        <v>109.09090909090909</v>
      </c>
      <c r="L26" s="3">
        <f t="shared" si="18"/>
        <v>109.09090909090909</v>
      </c>
      <c r="M26" s="3">
        <f t="shared" si="18"/>
        <v>109.09090909090909</v>
      </c>
      <c r="N26" s="3">
        <f t="shared" si="2"/>
        <v>1200</v>
      </c>
      <c r="O26" s="3"/>
    </row>
    <row r="27" spans="1:15">
      <c r="A27" t="s">
        <v>14</v>
      </c>
      <c r="B27" s="1">
        <v>4500</v>
      </c>
      <c r="C27" s="3">
        <f t="shared" ref="C27:M27" si="19">$B$27*C7</f>
        <v>672.75</v>
      </c>
      <c r="D27" s="3">
        <f t="shared" si="19"/>
        <v>383.85</v>
      </c>
      <c r="E27" s="3">
        <f t="shared" si="19"/>
        <v>383.85</v>
      </c>
      <c r="F27" s="3">
        <f t="shared" si="19"/>
        <v>383.85</v>
      </c>
      <c r="G27" s="3">
        <f t="shared" si="19"/>
        <v>383.85</v>
      </c>
      <c r="H27" s="3">
        <f t="shared" si="19"/>
        <v>383.85</v>
      </c>
      <c r="I27" s="3">
        <f t="shared" si="19"/>
        <v>383.85</v>
      </c>
      <c r="J27" s="3">
        <f t="shared" si="19"/>
        <v>380.92500000000001</v>
      </c>
      <c r="K27" s="3">
        <f t="shared" si="19"/>
        <v>380.92500000000001</v>
      </c>
      <c r="L27" s="3">
        <f t="shared" si="19"/>
        <v>380.92500000000001</v>
      </c>
      <c r="M27" s="3">
        <f t="shared" si="19"/>
        <v>380.92500000000001</v>
      </c>
      <c r="N27" s="3">
        <f t="shared" si="2"/>
        <v>4499.55</v>
      </c>
      <c r="O27" s="3"/>
    </row>
    <row r="28" spans="1:15">
      <c r="A28" t="s">
        <v>15</v>
      </c>
      <c r="B28" s="1">
        <v>4898</v>
      </c>
      <c r="C28" s="3">
        <f>$B$28/11</f>
        <v>445.27272727272725</v>
      </c>
      <c r="D28" s="3">
        <f t="shared" ref="D28:M28" si="20">$B$28/11</f>
        <v>445.27272727272725</v>
      </c>
      <c r="E28" s="3">
        <f t="shared" si="20"/>
        <v>445.27272727272725</v>
      </c>
      <c r="F28" s="3">
        <f t="shared" si="20"/>
        <v>445.27272727272725</v>
      </c>
      <c r="G28" s="3">
        <f t="shared" si="20"/>
        <v>445.27272727272725</v>
      </c>
      <c r="H28" s="3">
        <f t="shared" si="20"/>
        <v>445.27272727272725</v>
      </c>
      <c r="I28" s="3">
        <f t="shared" si="20"/>
        <v>445.27272727272725</v>
      </c>
      <c r="J28" s="3">
        <f t="shared" si="20"/>
        <v>445.27272727272725</v>
      </c>
      <c r="K28" s="3">
        <f t="shared" si="20"/>
        <v>445.27272727272725</v>
      </c>
      <c r="L28" s="3">
        <f t="shared" si="20"/>
        <v>445.27272727272725</v>
      </c>
      <c r="M28" s="3">
        <f t="shared" si="20"/>
        <v>445.27272727272725</v>
      </c>
      <c r="N28" s="3">
        <f t="shared" si="2"/>
        <v>4897.9999999999982</v>
      </c>
      <c r="O28" s="3"/>
    </row>
    <row r="29" spans="1:15">
      <c r="A29" t="s">
        <v>26</v>
      </c>
      <c r="C29" s="20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">
        <f t="shared" si="2"/>
        <v>0</v>
      </c>
      <c r="O29" s="3"/>
    </row>
    <row r="30" spans="1:15">
      <c r="A30" t="s">
        <v>25</v>
      </c>
      <c r="B30" s="1">
        <v>600</v>
      </c>
      <c r="C30" s="3">
        <f t="shared" ref="C30:M30" si="21">$B$30*C7</f>
        <v>89.7</v>
      </c>
      <c r="D30" s="3">
        <f t="shared" si="21"/>
        <v>51.18</v>
      </c>
      <c r="E30" s="3">
        <f t="shared" si="21"/>
        <v>51.18</v>
      </c>
      <c r="F30" s="3">
        <f t="shared" si="21"/>
        <v>51.18</v>
      </c>
      <c r="G30" s="3">
        <f t="shared" si="21"/>
        <v>51.18</v>
      </c>
      <c r="H30" s="3">
        <f t="shared" si="21"/>
        <v>51.18</v>
      </c>
      <c r="I30" s="3">
        <f t="shared" si="21"/>
        <v>51.18</v>
      </c>
      <c r="J30" s="3">
        <f t="shared" si="21"/>
        <v>50.79</v>
      </c>
      <c r="K30" s="3">
        <f t="shared" si="21"/>
        <v>50.79</v>
      </c>
      <c r="L30" s="3">
        <f t="shared" si="21"/>
        <v>50.79</v>
      </c>
      <c r="M30" s="3">
        <f t="shared" si="21"/>
        <v>50.79</v>
      </c>
      <c r="N30" s="3">
        <f t="shared" si="2"/>
        <v>599.94000000000005</v>
      </c>
      <c r="O30" s="3"/>
    </row>
    <row r="31" spans="1:15">
      <c r="A31" t="s">
        <v>16</v>
      </c>
      <c r="B31" s="1">
        <v>1300</v>
      </c>
      <c r="C31" s="3">
        <f t="shared" ref="C31:M31" si="22">$B$31*C7</f>
        <v>194.35</v>
      </c>
      <c r="D31" s="3">
        <f t="shared" si="22"/>
        <v>110.89</v>
      </c>
      <c r="E31" s="3">
        <f t="shared" si="22"/>
        <v>110.89</v>
      </c>
      <c r="F31" s="3">
        <f t="shared" si="22"/>
        <v>110.89</v>
      </c>
      <c r="G31" s="3">
        <f t="shared" si="22"/>
        <v>110.89</v>
      </c>
      <c r="H31" s="3">
        <f t="shared" si="22"/>
        <v>110.89</v>
      </c>
      <c r="I31" s="3">
        <f t="shared" si="22"/>
        <v>110.89</v>
      </c>
      <c r="J31" s="3">
        <f t="shared" si="22"/>
        <v>110.045</v>
      </c>
      <c r="K31" s="3">
        <f t="shared" si="22"/>
        <v>110.045</v>
      </c>
      <c r="L31" s="3">
        <f t="shared" si="22"/>
        <v>110.045</v>
      </c>
      <c r="M31" s="3">
        <f t="shared" si="22"/>
        <v>110.045</v>
      </c>
      <c r="N31" s="3">
        <f t="shared" si="2"/>
        <v>1299.8700000000001</v>
      </c>
      <c r="O31" s="3"/>
    </row>
    <row r="32" spans="1:15">
      <c r="A32" t="s">
        <v>17</v>
      </c>
      <c r="B32" s="12">
        <v>1000</v>
      </c>
      <c r="C32" s="3">
        <f>$B$32/11</f>
        <v>90.909090909090907</v>
      </c>
      <c r="D32" s="3">
        <f t="shared" ref="D32:M32" si="23">$B$32/11</f>
        <v>90.909090909090907</v>
      </c>
      <c r="E32" s="3">
        <f t="shared" si="23"/>
        <v>90.909090909090907</v>
      </c>
      <c r="F32" s="3">
        <f t="shared" si="23"/>
        <v>90.909090909090907</v>
      </c>
      <c r="G32" s="3">
        <f t="shared" si="23"/>
        <v>90.909090909090907</v>
      </c>
      <c r="H32" s="3">
        <f t="shared" si="23"/>
        <v>90.909090909090907</v>
      </c>
      <c r="I32" s="3">
        <f t="shared" si="23"/>
        <v>90.909090909090907</v>
      </c>
      <c r="J32" s="3">
        <f t="shared" si="23"/>
        <v>90.909090909090907</v>
      </c>
      <c r="K32" s="3">
        <f t="shared" si="23"/>
        <v>90.909090909090907</v>
      </c>
      <c r="L32" s="3">
        <f t="shared" si="23"/>
        <v>90.909090909090907</v>
      </c>
      <c r="M32" s="3">
        <f t="shared" si="23"/>
        <v>90.909090909090907</v>
      </c>
      <c r="N32" s="3">
        <f t="shared" si="2"/>
        <v>999.99999999999977</v>
      </c>
      <c r="O32" s="3"/>
    </row>
    <row r="33" spans="1:15">
      <c r="A33" s="7" t="s">
        <v>24</v>
      </c>
      <c r="B33" s="1">
        <f t="shared" ref="B33:M33" si="24">SUM(B9:B32)</f>
        <v>90036</v>
      </c>
      <c r="C33" s="3">
        <f t="shared" si="24"/>
        <v>10976.193863636363</v>
      </c>
      <c r="D33" s="3">
        <f t="shared" si="24"/>
        <v>7921.216863636364</v>
      </c>
      <c r="E33" s="3">
        <f t="shared" si="24"/>
        <v>7921.216863636364</v>
      </c>
      <c r="F33" s="3">
        <f t="shared" si="24"/>
        <v>7921.216863636364</v>
      </c>
      <c r="G33" s="3">
        <f t="shared" si="24"/>
        <v>7921.216863636364</v>
      </c>
      <c r="H33" s="3">
        <f t="shared" si="24"/>
        <v>7921.216863636364</v>
      </c>
      <c r="I33" s="3">
        <f t="shared" si="24"/>
        <v>7921.216863636364</v>
      </c>
      <c r="J33" s="3">
        <f t="shared" si="24"/>
        <v>7885.346613636365</v>
      </c>
      <c r="K33" s="3">
        <f t="shared" si="24"/>
        <v>7885.346613636365</v>
      </c>
      <c r="L33" s="3">
        <f t="shared" si="24"/>
        <v>7885.346613636365</v>
      </c>
      <c r="M33" s="3">
        <f t="shared" si="24"/>
        <v>7885.346613636365</v>
      </c>
      <c r="N33" s="3">
        <f>SUM(C33:M33)</f>
        <v>90044.881500000032</v>
      </c>
      <c r="O33" s="3"/>
    </row>
    <row r="34" spans="1:15">
      <c r="A34" t="s">
        <v>19</v>
      </c>
      <c r="B34" s="1">
        <f>B33/12</f>
        <v>7503</v>
      </c>
      <c r="C34" s="1">
        <f t="shared" ref="C34:M34" si="25">C33/12</f>
        <v>914.68282196969687</v>
      </c>
      <c r="D34" s="1">
        <f t="shared" si="25"/>
        <v>660.10140530303033</v>
      </c>
      <c r="E34" s="1">
        <f t="shared" si="25"/>
        <v>660.10140530303033</v>
      </c>
      <c r="F34" s="1">
        <f t="shared" si="25"/>
        <v>660.10140530303033</v>
      </c>
      <c r="G34" s="1">
        <f t="shared" si="25"/>
        <v>660.10140530303033</v>
      </c>
      <c r="H34" s="1">
        <f t="shared" si="25"/>
        <v>660.10140530303033</v>
      </c>
      <c r="I34" s="1">
        <f t="shared" si="25"/>
        <v>660.10140530303033</v>
      </c>
      <c r="J34" s="1">
        <f t="shared" si="25"/>
        <v>657.11221780303038</v>
      </c>
      <c r="K34" s="1">
        <f t="shared" si="25"/>
        <v>657.11221780303038</v>
      </c>
      <c r="L34" s="1">
        <f t="shared" si="25"/>
        <v>657.11221780303038</v>
      </c>
      <c r="M34" s="1">
        <f t="shared" si="25"/>
        <v>657.11221780303038</v>
      </c>
      <c r="N34" s="3">
        <f>SUM(C34:M34)</f>
        <v>7503.7401249999984</v>
      </c>
      <c r="O34" s="3"/>
    </row>
    <row r="35" spans="1:15">
      <c r="A35" t="s">
        <v>23</v>
      </c>
      <c r="B35" s="1">
        <v>13164</v>
      </c>
      <c r="C35" s="1">
        <v>157</v>
      </c>
      <c r="D35" s="1">
        <v>94</v>
      </c>
      <c r="E35" s="1">
        <v>94</v>
      </c>
      <c r="F35" s="1">
        <v>94</v>
      </c>
      <c r="G35" s="1">
        <v>94</v>
      </c>
      <c r="H35" s="1">
        <v>94</v>
      </c>
      <c r="I35" s="1">
        <v>94</v>
      </c>
      <c r="J35" s="1">
        <v>94</v>
      </c>
      <c r="K35" s="1">
        <v>94</v>
      </c>
      <c r="L35" s="1">
        <v>94</v>
      </c>
      <c r="M35" s="1">
        <v>94</v>
      </c>
      <c r="N35" s="2">
        <f>SUM(C35:M35)*12</f>
        <v>13164</v>
      </c>
    </row>
    <row r="36" spans="1:15">
      <c r="A36" s="8" t="s">
        <v>28</v>
      </c>
      <c r="C36" s="2">
        <f>SUM(C34:C35)</f>
        <v>1071.6828219696968</v>
      </c>
      <c r="D36" s="2">
        <f t="shared" ref="D36:M36" si="26">SUM(D34:D35)</f>
        <v>754.10140530303033</v>
      </c>
      <c r="E36" s="2">
        <f t="shared" si="26"/>
        <v>754.10140530303033</v>
      </c>
      <c r="F36" s="2">
        <f t="shared" si="26"/>
        <v>754.10140530303033</v>
      </c>
      <c r="G36" s="2">
        <f t="shared" si="26"/>
        <v>754.10140530303033</v>
      </c>
      <c r="H36" s="2">
        <f t="shared" si="26"/>
        <v>754.10140530303033</v>
      </c>
      <c r="I36" s="2">
        <f t="shared" si="26"/>
        <v>754.10140530303033</v>
      </c>
      <c r="J36" s="2">
        <f t="shared" si="26"/>
        <v>751.11221780303038</v>
      </c>
      <c r="K36" s="2">
        <f t="shared" si="26"/>
        <v>751.11221780303038</v>
      </c>
      <c r="L36" s="2">
        <f t="shared" si="26"/>
        <v>751.11221780303038</v>
      </c>
      <c r="M36" s="2">
        <f t="shared" si="26"/>
        <v>751.11221780303038</v>
      </c>
    </row>
    <row r="37" spans="1:15" ht="15" thickBot="1">
      <c r="A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5">
      <c r="A38" s="21" t="s">
        <v>32</v>
      </c>
      <c r="B38" s="22"/>
    </row>
    <row r="39" spans="1:15">
      <c r="A39" s="13" t="s">
        <v>33</v>
      </c>
      <c r="B39" s="18">
        <v>90036</v>
      </c>
    </row>
    <row r="40" spans="1:15">
      <c r="A40" s="13" t="s">
        <v>34</v>
      </c>
      <c r="B40" s="14">
        <v>7503</v>
      </c>
      <c r="C40" s="3"/>
    </row>
    <row r="41" spans="1:15" ht="15" thickBot="1">
      <c r="A41" s="15" t="s">
        <v>35</v>
      </c>
      <c r="B41" s="16">
        <f>SUM(C35:M35)*12</f>
        <v>13164</v>
      </c>
    </row>
  </sheetData>
  <mergeCells count="5">
    <mergeCell ref="C5:M5"/>
    <mergeCell ref="A1:M1"/>
    <mergeCell ref="A2:M2"/>
    <mergeCell ref="C29:M29"/>
    <mergeCell ref="A38:B38"/>
  </mergeCells>
  <phoneticPr fontId="4" type="noConversion"/>
  <pageMargins left="0.7" right="0.7" top="0.75" bottom="0.75" header="0.3" footer="0.3"/>
  <pageSetup scale="7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Episcopal Church Foundation in West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Dan E. Butt</cp:lastModifiedBy>
  <cp:lastPrinted>2016-08-24T16:22:55Z</cp:lastPrinted>
  <dcterms:created xsi:type="dcterms:W3CDTF">2009-09-07T20:13:52Z</dcterms:created>
  <dcterms:modified xsi:type="dcterms:W3CDTF">2017-08-23T19:09:33Z</dcterms:modified>
</cp:coreProperties>
</file>