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11316" windowHeight="55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Sheet1!$A$1:$M$41</definedName>
  </definedNames>
  <calcPr calcId="125725"/>
</workbook>
</file>

<file path=xl/calcChain.xml><?xml version="1.0" encoding="utf-8"?>
<calcChain xmlns="http://schemas.openxmlformats.org/spreadsheetml/2006/main">
  <c r="E22" i="1"/>
  <c r="F22"/>
  <c r="G22"/>
  <c r="H22"/>
  <c r="I22"/>
  <c r="J22"/>
  <c r="K22"/>
  <c r="L22"/>
  <c r="M22"/>
  <c r="D22"/>
  <c r="N7"/>
  <c r="N10"/>
  <c r="N12"/>
  <c r="N19"/>
  <c r="N20"/>
  <c r="N25"/>
  <c r="N28"/>
  <c r="N31"/>
  <c r="D21"/>
  <c r="E21"/>
  <c r="F21"/>
  <c r="G21"/>
  <c r="H21"/>
  <c r="I21"/>
  <c r="J21"/>
  <c r="K21"/>
  <c r="L21"/>
  <c r="M21"/>
  <c r="C21"/>
  <c r="D17"/>
  <c r="E17"/>
  <c r="F17"/>
  <c r="G17"/>
  <c r="H17"/>
  <c r="I17"/>
  <c r="J17"/>
  <c r="K17"/>
  <c r="L17"/>
  <c r="M17"/>
  <c r="C17"/>
  <c r="B40"/>
  <c r="D29"/>
  <c r="E29"/>
  <c r="F29"/>
  <c r="G29"/>
  <c r="H29"/>
  <c r="I29"/>
  <c r="J29"/>
  <c r="K29"/>
  <c r="L29"/>
  <c r="M29"/>
  <c r="C29"/>
  <c r="B34"/>
  <c r="D31"/>
  <c r="E31"/>
  <c r="F31"/>
  <c r="G31"/>
  <c r="H31"/>
  <c r="I31"/>
  <c r="J31"/>
  <c r="K31"/>
  <c r="L31"/>
  <c r="M31"/>
  <c r="C31"/>
  <c r="D30"/>
  <c r="E30"/>
  <c r="F30"/>
  <c r="G30"/>
  <c r="H30"/>
  <c r="I30"/>
  <c r="J30"/>
  <c r="K30"/>
  <c r="L30"/>
  <c r="M30"/>
  <c r="C30"/>
  <c r="D27"/>
  <c r="E27"/>
  <c r="F27"/>
  <c r="G27"/>
  <c r="H27"/>
  <c r="I27"/>
  <c r="J27"/>
  <c r="K27"/>
  <c r="L27"/>
  <c r="M27"/>
  <c r="C27"/>
  <c r="N27" s="1"/>
  <c r="D26"/>
  <c r="E26"/>
  <c r="F26"/>
  <c r="G26"/>
  <c r="H26"/>
  <c r="I26"/>
  <c r="J26"/>
  <c r="K26"/>
  <c r="L26"/>
  <c r="M26"/>
  <c r="C26"/>
  <c r="D25"/>
  <c r="E25"/>
  <c r="F25"/>
  <c r="G25"/>
  <c r="H25"/>
  <c r="I25"/>
  <c r="J25"/>
  <c r="K25"/>
  <c r="L25"/>
  <c r="M25"/>
  <c r="C25"/>
  <c r="D24"/>
  <c r="E24"/>
  <c r="F24"/>
  <c r="G24"/>
  <c r="H24"/>
  <c r="I24"/>
  <c r="J24"/>
  <c r="K24"/>
  <c r="L24"/>
  <c r="M24"/>
  <c r="C24"/>
  <c r="D23"/>
  <c r="E23"/>
  <c r="F23"/>
  <c r="G23"/>
  <c r="H23"/>
  <c r="I23"/>
  <c r="J23"/>
  <c r="K23"/>
  <c r="L23"/>
  <c r="M23"/>
  <c r="C23"/>
  <c r="D20"/>
  <c r="E20"/>
  <c r="F20"/>
  <c r="G20"/>
  <c r="H20"/>
  <c r="I20"/>
  <c r="J20"/>
  <c r="K20"/>
  <c r="L20"/>
  <c r="M20"/>
  <c r="C20"/>
  <c r="D19"/>
  <c r="E19"/>
  <c r="F19"/>
  <c r="G19"/>
  <c r="H19"/>
  <c r="I19"/>
  <c r="J19"/>
  <c r="K19"/>
  <c r="L19"/>
  <c r="M19"/>
  <c r="C19"/>
  <c r="D16"/>
  <c r="E16"/>
  <c r="F16"/>
  <c r="G16"/>
  <c r="H16"/>
  <c r="I16"/>
  <c r="J16"/>
  <c r="K16"/>
  <c r="L16"/>
  <c r="M16"/>
  <c r="D18"/>
  <c r="E18"/>
  <c r="F18"/>
  <c r="G18"/>
  <c r="H18"/>
  <c r="I18"/>
  <c r="J18"/>
  <c r="K18"/>
  <c r="L18"/>
  <c r="M18"/>
  <c r="C18"/>
  <c r="C16"/>
  <c r="D15"/>
  <c r="E15"/>
  <c r="F15"/>
  <c r="G15"/>
  <c r="H15"/>
  <c r="I15"/>
  <c r="J15"/>
  <c r="K15"/>
  <c r="L15"/>
  <c r="M15"/>
  <c r="C15"/>
  <c r="D12"/>
  <c r="E12"/>
  <c r="F12"/>
  <c r="G12"/>
  <c r="H12"/>
  <c r="I12"/>
  <c r="J12"/>
  <c r="K12"/>
  <c r="L12"/>
  <c r="M12"/>
  <c r="C12"/>
  <c r="D11"/>
  <c r="E11"/>
  <c r="F11"/>
  <c r="G11"/>
  <c r="H11"/>
  <c r="I11"/>
  <c r="J11"/>
  <c r="K11"/>
  <c r="L11"/>
  <c r="M11"/>
  <c r="C11"/>
  <c r="N11" s="1"/>
  <c r="D10"/>
  <c r="E10"/>
  <c r="F10"/>
  <c r="G10"/>
  <c r="H10"/>
  <c r="I10"/>
  <c r="J10"/>
  <c r="K10"/>
  <c r="L10"/>
  <c r="M10"/>
  <c r="C10"/>
  <c r="D9"/>
  <c r="E9"/>
  <c r="F9"/>
  <c r="G9"/>
  <c r="H9"/>
  <c r="I9"/>
  <c r="J9"/>
  <c r="K9"/>
  <c r="L9"/>
  <c r="M9"/>
  <c r="C9"/>
  <c r="N9" s="1"/>
  <c r="M14"/>
  <c r="D14"/>
  <c r="E14"/>
  <c r="F14"/>
  <c r="G14"/>
  <c r="H14"/>
  <c r="I14"/>
  <c r="J14"/>
  <c r="K14"/>
  <c r="L14"/>
  <c r="C14"/>
  <c r="D13"/>
  <c r="E13"/>
  <c r="F13"/>
  <c r="G13"/>
  <c r="H13"/>
  <c r="I13"/>
  <c r="J13"/>
  <c r="K13"/>
  <c r="L13"/>
  <c r="M13"/>
  <c r="C13"/>
  <c r="B32"/>
  <c r="B33" s="1"/>
  <c r="N18" l="1"/>
  <c r="N16"/>
  <c r="N13"/>
  <c r="N24"/>
  <c r="N30"/>
  <c r="N29"/>
  <c r="N26"/>
  <c r="N21"/>
  <c r="N23"/>
  <c r="N15"/>
  <c r="N14"/>
  <c r="N17"/>
  <c r="N22"/>
  <c r="C32"/>
  <c r="L32"/>
  <c r="L33" s="1"/>
  <c r="L35" s="1"/>
  <c r="J32"/>
  <c r="J33" s="1"/>
  <c r="J35" s="1"/>
  <c r="H32"/>
  <c r="H33" s="1"/>
  <c r="H35" s="1"/>
  <c r="F32"/>
  <c r="F33" s="1"/>
  <c r="F35" s="1"/>
  <c r="D32"/>
  <c r="M32"/>
  <c r="M33" s="1"/>
  <c r="M35" s="1"/>
  <c r="K32"/>
  <c r="K33" s="1"/>
  <c r="K35" s="1"/>
  <c r="I32"/>
  <c r="I33" s="1"/>
  <c r="I35" s="1"/>
  <c r="G32"/>
  <c r="G33" s="1"/>
  <c r="G35" s="1"/>
  <c r="E32"/>
  <c r="E33" s="1"/>
  <c r="E35" s="1"/>
  <c r="D33" l="1"/>
  <c r="D35" s="1"/>
  <c r="N32"/>
  <c r="C33"/>
  <c r="B38"/>
  <c r="C35" l="1"/>
  <c r="B39"/>
</calcChain>
</file>

<file path=xl/sharedStrings.xml><?xml version="1.0" encoding="utf-8"?>
<sst xmlns="http://schemas.openxmlformats.org/spreadsheetml/2006/main" count="40" uniqueCount="40">
  <si>
    <t>Accounting</t>
  </si>
  <si>
    <t>Alarm Monitoring</t>
  </si>
  <si>
    <t>Cable TV</t>
  </si>
  <si>
    <t>Entry Electric</t>
  </si>
  <si>
    <t>Insurance</t>
  </si>
  <si>
    <t>Landscapting</t>
  </si>
  <si>
    <t>Tree Spraying</t>
  </si>
  <si>
    <t>Exterior Maint</t>
  </si>
  <si>
    <t>Interior Maint</t>
  </si>
  <si>
    <t>Management Fee</t>
  </si>
  <si>
    <t>Office</t>
  </si>
  <si>
    <t>Sewer</t>
  </si>
  <si>
    <t>Snow Plowing</t>
  </si>
  <si>
    <t>Snow Removal</t>
  </si>
  <si>
    <t>Storage unit</t>
  </si>
  <si>
    <t>Trash Removal</t>
  </si>
  <si>
    <t>Water--Base</t>
  </si>
  <si>
    <t>Window Cleaning</t>
  </si>
  <si>
    <t>Legal &amp; Prof</t>
  </si>
  <si>
    <t>Unit Allocation</t>
  </si>
  <si>
    <t>Monthly</t>
  </si>
  <si>
    <t>Item</t>
  </si>
  <si>
    <t>Total</t>
  </si>
  <si>
    <t>Charter Ridge Expense Allocation</t>
  </si>
  <si>
    <t>Reserve Addition</t>
  </si>
  <si>
    <t>Total Annual</t>
  </si>
  <si>
    <t>Water--Sprinkler</t>
  </si>
  <si>
    <t>Water--Extra Usage</t>
  </si>
  <si>
    <t>To be charged to individual units based upon actual usage</t>
  </si>
  <si>
    <t>Total Monthly</t>
  </si>
  <si>
    <t>Annual</t>
  </si>
  <si>
    <t>Unit #</t>
  </si>
  <si>
    <t>Sq. Ft. %</t>
  </si>
  <si>
    <t>Income Statement Amounts</t>
  </si>
  <si>
    <t>Total Operating Dues</t>
  </si>
  <si>
    <t>Monthly Op Dues</t>
  </si>
  <si>
    <t>Total Reserve Dues</t>
  </si>
  <si>
    <t>Painting</t>
  </si>
  <si>
    <t>Year Ending September, 2014</t>
  </si>
  <si>
    <t>Contingency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</si>
</sst>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164" fontId="0" fillId="0" borderId="0" xfId="1" applyNumberFormat="1" applyFont="1"/>
    <xf numFmtId="164" fontId="0" fillId="0" borderId="0" xfId="0" applyNumberFormat="1"/>
    <xf numFmtId="43" fontId="0" fillId="0" borderId="0" xfId="0" applyNumberFormat="1"/>
    <xf numFmtId="10" fontId="0" fillId="0" borderId="0" xfId="2" applyNumberFormat="1" applyFont="1"/>
    <xf numFmtId="0" fontId="2" fillId="0" borderId="0" xfId="0" applyFont="1" applyAlignment="1">
      <alignment horizontal="center"/>
    </xf>
    <xf numFmtId="164" fontId="2" fillId="0" borderId="0" xfId="1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164" fontId="0" fillId="0" borderId="0" xfId="1" applyNumberFormat="1" applyFont="1" applyAlignment="1">
      <alignment horizontal="right"/>
    </xf>
    <xf numFmtId="10" fontId="0" fillId="0" borderId="0" xfId="2" applyNumberFormat="1" applyFont="1" applyAlignment="1">
      <alignment horizontal="right"/>
    </xf>
    <xf numFmtId="164" fontId="0" fillId="0" borderId="0" xfId="1" applyNumberFormat="1" applyFont="1" applyFill="1"/>
    <xf numFmtId="0" fontId="0" fillId="0" borderId="4" xfId="0" applyBorder="1"/>
    <xf numFmtId="164" fontId="0" fillId="0" borderId="5" xfId="1" applyNumberFormat="1" applyFont="1" applyBorder="1"/>
    <xf numFmtId="0" fontId="0" fillId="0" borderId="6" xfId="0" applyBorder="1"/>
    <xf numFmtId="164" fontId="0" fillId="0" borderId="7" xfId="1" applyNumberFormat="1" applyFont="1" applyBorder="1"/>
    <xf numFmtId="43" fontId="0" fillId="0" borderId="0" xfId="0" applyNumberFormat="1" applyFill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0"/>
  <sheetViews>
    <sheetView tabSelected="1" zoomScaleNormal="100" workbookViewId="0">
      <selection activeCell="N1" sqref="N1:N1048576"/>
    </sheetView>
  </sheetViews>
  <sheetFormatPr defaultRowHeight="14.4"/>
  <cols>
    <col min="1" max="1" width="19.6640625" customWidth="1"/>
    <col min="2" max="2" width="10.6640625" style="1" bestFit="1" customWidth="1"/>
    <col min="3" max="3" width="10.5546875" bestFit="1" customWidth="1"/>
    <col min="4" max="4" width="10.6640625" customWidth="1"/>
    <col min="5" max="5" width="10" customWidth="1"/>
    <col min="6" max="6" width="10.44140625" customWidth="1"/>
    <col min="7" max="7" width="10.6640625" customWidth="1"/>
    <col min="8" max="8" width="10.33203125" customWidth="1"/>
    <col min="9" max="9" width="10" customWidth="1"/>
    <col min="10" max="10" width="10.44140625" customWidth="1"/>
    <col min="11" max="11" width="10" customWidth="1"/>
    <col min="12" max="13" width="10.44140625" customWidth="1"/>
    <col min="14" max="14" width="10.5546875" hidden="1" customWidth="1"/>
    <col min="15" max="15" width="10.109375" bestFit="1" customWidth="1"/>
  </cols>
  <sheetData>
    <row r="1" spans="1:15">
      <c r="A1" s="19" t="s">
        <v>23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5">
      <c r="A2" s="19" t="s">
        <v>38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4" spans="1:15">
      <c r="B4" s="6" t="s">
        <v>30</v>
      </c>
    </row>
    <row r="5" spans="1:15">
      <c r="A5" s="5" t="s">
        <v>21</v>
      </c>
      <c r="B5" s="6" t="s">
        <v>22</v>
      </c>
      <c r="C5" s="18" t="s">
        <v>19</v>
      </c>
      <c r="D5" s="18"/>
      <c r="E5" s="18"/>
      <c r="F5" s="18"/>
      <c r="G5" s="18"/>
      <c r="H5" s="18"/>
      <c r="I5" s="18"/>
      <c r="J5" s="18"/>
      <c r="K5" s="18"/>
      <c r="L5" s="18"/>
      <c r="M5" s="18"/>
    </row>
    <row r="6" spans="1:15" s="9" customFormat="1">
      <c r="A6" s="9" t="s">
        <v>31</v>
      </c>
      <c r="B6" s="10"/>
      <c r="C6" s="9">
        <v>10</v>
      </c>
      <c r="D6" s="9">
        <v>20</v>
      </c>
      <c r="E6" s="9">
        <v>22</v>
      </c>
      <c r="F6" s="9">
        <v>30</v>
      </c>
      <c r="G6" s="9">
        <v>32</v>
      </c>
      <c r="H6" s="9">
        <v>40</v>
      </c>
      <c r="I6" s="9">
        <v>42</v>
      </c>
      <c r="J6" s="9">
        <v>50</v>
      </c>
      <c r="K6" s="9">
        <v>52</v>
      </c>
      <c r="L6" s="9">
        <v>60</v>
      </c>
      <c r="M6" s="9">
        <v>62</v>
      </c>
    </row>
    <row r="7" spans="1:15" s="4" customFormat="1">
      <c r="A7" s="11" t="s">
        <v>32</v>
      </c>
      <c r="C7" s="4">
        <v>0.14949999999999999</v>
      </c>
      <c r="D7" s="4">
        <v>8.5300000000000001E-2</v>
      </c>
      <c r="E7" s="4">
        <v>8.5300000000000001E-2</v>
      </c>
      <c r="F7" s="4">
        <v>8.5300000000000001E-2</v>
      </c>
      <c r="G7" s="4">
        <v>8.5300000000000001E-2</v>
      </c>
      <c r="H7" s="4">
        <v>8.5300000000000001E-2</v>
      </c>
      <c r="I7" s="4">
        <v>8.5300000000000001E-2</v>
      </c>
      <c r="J7" s="4">
        <v>8.4650000000000003E-2</v>
      </c>
      <c r="K7" s="4">
        <v>8.4650000000000003E-2</v>
      </c>
      <c r="L7" s="4">
        <v>8.4650000000000003E-2</v>
      </c>
      <c r="M7" s="4">
        <v>8.4650000000000003E-2</v>
      </c>
      <c r="N7" s="4">
        <f>SUM(C7:M7)</f>
        <v>0.99990000000000001</v>
      </c>
    </row>
    <row r="8" spans="1:15" s="4" customFormat="1"/>
    <row r="9" spans="1:15">
      <c r="A9" t="s">
        <v>0</v>
      </c>
      <c r="B9" s="1">
        <v>500</v>
      </c>
      <c r="C9" s="3">
        <f>$B$9/11</f>
        <v>45.454545454545453</v>
      </c>
      <c r="D9" s="3">
        <f t="shared" ref="D9:M9" si="0">$B$9/11</f>
        <v>45.454545454545453</v>
      </c>
      <c r="E9" s="3">
        <f t="shared" si="0"/>
        <v>45.454545454545453</v>
      </c>
      <c r="F9" s="3">
        <f t="shared" si="0"/>
        <v>45.454545454545453</v>
      </c>
      <c r="G9" s="3">
        <f t="shared" si="0"/>
        <v>45.454545454545453</v>
      </c>
      <c r="H9" s="3">
        <f t="shared" si="0"/>
        <v>45.454545454545453</v>
      </c>
      <c r="I9" s="3">
        <f t="shared" si="0"/>
        <v>45.454545454545453</v>
      </c>
      <c r="J9" s="3">
        <f t="shared" si="0"/>
        <v>45.454545454545453</v>
      </c>
      <c r="K9" s="3">
        <f t="shared" si="0"/>
        <v>45.454545454545453</v>
      </c>
      <c r="L9" s="3">
        <f t="shared" si="0"/>
        <v>45.454545454545453</v>
      </c>
      <c r="M9" s="3">
        <f t="shared" si="0"/>
        <v>45.454545454545453</v>
      </c>
      <c r="N9" s="3">
        <f>SUM(C9:M9)</f>
        <v>499.99999999999989</v>
      </c>
      <c r="O9" s="3"/>
    </row>
    <row r="10" spans="1:15">
      <c r="A10" t="s">
        <v>1</v>
      </c>
      <c r="B10" s="1">
        <v>3292</v>
      </c>
      <c r="C10" s="3">
        <f>$B$10/11</f>
        <v>299.27272727272725</v>
      </c>
      <c r="D10" s="3">
        <f t="shared" ref="D10:M10" si="1">$B$10/11</f>
        <v>299.27272727272725</v>
      </c>
      <c r="E10" s="3">
        <f t="shared" si="1"/>
        <v>299.27272727272725</v>
      </c>
      <c r="F10" s="3">
        <f t="shared" si="1"/>
        <v>299.27272727272725</v>
      </c>
      <c r="G10" s="3">
        <f t="shared" si="1"/>
        <v>299.27272727272725</v>
      </c>
      <c r="H10" s="3">
        <f t="shared" si="1"/>
        <v>299.27272727272725</v>
      </c>
      <c r="I10" s="3">
        <f t="shared" si="1"/>
        <v>299.27272727272725</v>
      </c>
      <c r="J10" s="3">
        <f t="shared" si="1"/>
        <v>299.27272727272725</v>
      </c>
      <c r="K10" s="3">
        <f t="shared" si="1"/>
        <v>299.27272727272725</v>
      </c>
      <c r="L10" s="3">
        <f t="shared" si="1"/>
        <v>299.27272727272725</v>
      </c>
      <c r="M10" s="3">
        <f t="shared" si="1"/>
        <v>299.27272727272725</v>
      </c>
      <c r="N10" s="3">
        <f t="shared" ref="N10:N31" si="2">SUM(C10:M10)</f>
        <v>3291.9999999999991</v>
      </c>
      <c r="O10" s="3"/>
    </row>
    <row r="11" spans="1:15">
      <c r="A11" t="s">
        <v>2</v>
      </c>
      <c r="B11" s="1">
        <v>5040</v>
      </c>
      <c r="C11" s="2">
        <f>$B$11/11</f>
        <v>458.18181818181819</v>
      </c>
      <c r="D11" s="2">
        <f t="shared" ref="D11:M11" si="3">$B$11/11</f>
        <v>458.18181818181819</v>
      </c>
      <c r="E11" s="2">
        <f t="shared" si="3"/>
        <v>458.18181818181819</v>
      </c>
      <c r="F11" s="2">
        <f t="shared" si="3"/>
        <v>458.18181818181819</v>
      </c>
      <c r="G11" s="2">
        <f t="shared" si="3"/>
        <v>458.18181818181819</v>
      </c>
      <c r="H11" s="2">
        <f t="shared" si="3"/>
        <v>458.18181818181819</v>
      </c>
      <c r="I11" s="2">
        <f t="shared" si="3"/>
        <v>458.18181818181819</v>
      </c>
      <c r="J11" s="2">
        <f t="shared" si="3"/>
        <v>458.18181818181819</v>
      </c>
      <c r="K11" s="2">
        <f t="shared" si="3"/>
        <v>458.18181818181819</v>
      </c>
      <c r="L11" s="2">
        <f t="shared" si="3"/>
        <v>458.18181818181819</v>
      </c>
      <c r="M11" s="2">
        <f t="shared" si="3"/>
        <v>458.18181818181819</v>
      </c>
      <c r="N11" s="3">
        <f t="shared" si="2"/>
        <v>5039.9999999999991</v>
      </c>
      <c r="O11" s="3"/>
    </row>
    <row r="12" spans="1:15">
      <c r="A12" t="s">
        <v>3</v>
      </c>
      <c r="B12" s="1">
        <v>204</v>
      </c>
      <c r="C12" s="3">
        <f>$B$12/11</f>
        <v>18.545454545454547</v>
      </c>
      <c r="D12" s="3">
        <f t="shared" ref="D12:M12" si="4">$B$12/11</f>
        <v>18.545454545454547</v>
      </c>
      <c r="E12" s="3">
        <f t="shared" si="4"/>
        <v>18.545454545454547</v>
      </c>
      <c r="F12" s="3">
        <f t="shared" si="4"/>
        <v>18.545454545454547</v>
      </c>
      <c r="G12" s="3">
        <f t="shared" si="4"/>
        <v>18.545454545454547</v>
      </c>
      <c r="H12" s="3">
        <f t="shared" si="4"/>
        <v>18.545454545454547</v>
      </c>
      <c r="I12" s="3">
        <f t="shared" si="4"/>
        <v>18.545454545454547</v>
      </c>
      <c r="J12" s="3">
        <f t="shared" si="4"/>
        <v>18.545454545454547</v>
      </c>
      <c r="K12" s="3">
        <f t="shared" si="4"/>
        <v>18.545454545454547</v>
      </c>
      <c r="L12" s="3">
        <f t="shared" si="4"/>
        <v>18.545454545454547</v>
      </c>
      <c r="M12" s="3">
        <f t="shared" si="4"/>
        <v>18.545454545454547</v>
      </c>
      <c r="N12" s="3">
        <f t="shared" si="2"/>
        <v>204.00000000000006</v>
      </c>
      <c r="O12" s="3"/>
    </row>
    <row r="13" spans="1:15">
      <c r="A13" t="s">
        <v>4</v>
      </c>
      <c r="B13" s="1">
        <v>20279</v>
      </c>
      <c r="C13" s="3">
        <f>$B$13*C7</f>
        <v>3031.7104999999997</v>
      </c>
      <c r="D13" s="3">
        <f t="shared" ref="D13:M13" si="5">$B$13*D7</f>
        <v>1729.7987000000001</v>
      </c>
      <c r="E13" s="3">
        <f t="shared" si="5"/>
        <v>1729.7987000000001</v>
      </c>
      <c r="F13" s="3">
        <f t="shared" si="5"/>
        <v>1729.7987000000001</v>
      </c>
      <c r="G13" s="3">
        <f t="shared" si="5"/>
        <v>1729.7987000000001</v>
      </c>
      <c r="H13" s="3">
        <f t="shared" si="5"/>
        <v>1729.7987000000001</v>
      </c>
      <c r="I13" s="3">
        <f t="shared" si="5"/>
        <v>1729.7987000000001</v>
      </c>
      <c r="J13" s="3">
        <f t="shared" si="5"/>
        <v>1716.61735</v>
      </c>
      <c r="K13" s="3">
        <f t="shared" si="5"/>
        <v>1716.61735</v>
      </c>
      <c r="L13" s="3">
        <f t="shared" si="5"/>
        <v>1716.61735</v>
      </c>
      <c r="M13" s="3">
        <f t="shared" si="5"/>
        <v>1716.61735</v>
      </c>
      <c r="N13" s="3">
        <f t="shared" si="2"/>
        <v>20276.972099999999</v>
      </c>
      <c r="O13" s="3"/>
    </row>
    <row r="14" spans="1:15">
      <c r="A14" t="s">
        <v>5</v>
      </c>
      <c r="B14" s="1">
        <v>3600</v>
      </c>
      <c r="C14" s="3">
        <f>$B$14*C7</f>
        <v>538.19999999999993</v>
      </c>
      <c r="D14" s="3">
        <f t="shared" ref="D14:M14" si="6">$B$14*D7</f>
        <v>307.08</v>
      </c>
      <c r="E14" s="3">
        <f t="shared" si="6"/>
        <v>307.08</v>
      </c>
      <c r="F14" s="3">
        <f t="shared" si="6"/>
        <v>307.08</v>
      </c>
      <c r="G14" s="3">
        <f t="shared" si="6"/>
        <v>307.08</v>
      </c>
      <c r="H14" s="3">
        <f t="shared" si="6"/>
        <v>307.08</v>
      </c>
      <c r="I14" s="3">
        <f t="shared" si="6"/>
        <v>307.08</v>
      </c>
      <c r="J14" s="3">
        <f t="shared" si="6"/>
        <v>304.74</v>
      </c>
      <c r="K14" s="3">
        <f t="shared" si="6"/>
        <v>304.74</v>
      </c>
      <c r="L14" s="3">
        <f t="shared" si="6"/>
        <v>304.74</v>
      </c>
      <c r="M14" s="3">
        <f t="shared" si="6"/>
        <v>304.74</v>
      </c>
      <c r="N14" s="3">
        <f t="shared" si="2"/>
        <v>3599.6399999999994</v>
      </c>
      <c r="O14" s="3"/>
    </row>
    <row r="15" spans="1:15">
      <c r="A15" t="s">
        <v>6</v>
      </c>
      <c r="B15" s="1">
        <v>500</v>
      </c>
      <c r="C15" s="3">
        <f>$B$15*C7</f>
        <v>74.75</v>
      </c>
      <c r="D15" s="3">
        <f t="shared" ref="D15:M15" si="7">$B$15*D7</f>
        <v>42.65</v>
      </c>
      <c r="E15" s="3">
        <f t="shared" si="7"/>
        <v>42.65</v>
      </c>
      <c r="F15" s="3">
        <f t="shared" si="7"/>
        <v>42.65</v>
      </c>
      <c r="G15" s="3">
        <f t="shared" si="7"/>
        <v>42.65</v>
      </c>
      <c r="H15" s="3">
        <f t="shared" si="7"/>
        <v>42.65</v>
      </c>
      <c r="I15" s="3">
        <f t="shared" si="7"/>
        <v>42.65</v>
      </c>
      <c r="J15" s="3">
        <f t="shared" si="7"/>
        <v>42.325000000000003</v>
      </c>
      <c r="K15" s="3">
        <f t="shared" si="7"/>
        <v>42.325000000000003</v>
      </c>
      <c r="L15" s="3">
        <f t="shared" si="7"/>
        <v>42.325000000000003</v>
      </c>
      <c r="M15" s="3">
        <f t="shared" si="7"/>
        <v>42.325000000000003</v>
      </c>
      <c r="N15" s="3">
        <f t="shared" si="2"/>
        <v>499.94999999999993</v>
      </c>
      <c r="O15" s="3"/>
    </row>
    <row r="16" spans="1:15">
      <c r="A16" t="s">
        <v>7</v>
      </c>
      <c r="B16" s="1">
        <v>1999</v>
      </c>
      <c r="C16" s="3">
        <f>$B$16*C7</f>
        <v>298.85050000000001</v>
      </c>
      <c r="D16" s="3">
        <f t="shared" ref="D16:M16" si="8">$B$16*D7</f>
        <v>170.5147</v>
      </c>
      <c r="E16" s="3">
        <f t="shared" si="8"/>
        <v>170.5147</v>
      </c>
      <c r="F16" s="3">
        <f t="shared" si="8"/>
        <v>170.5147</v>
      </c>
      <c r="G16" s="3">
        <f t="shared" si="8"/>
        <v>170.5147</v>
      </c>
      <c r="H16" s="3">
        <f t="shared" si="8"/>
        <v>170.5147</v>
      </c>
      <c r="I16" s="3">
        <f t="shared" si="8"/>
        <v>170.5147</v>
      </c>
      <c r="J16" s="3">
        <f t="shared" si="8"/>
        <v>169.21535</v>
      </c>
      <c r="K16" s="3">
        <f t="shared" si="8"/>
        <v>169.21535</v>
      </c>
      <c r="L16" s="3">
        <f t="shared" si="8"/>
        <v>169.21535</v>
      </c>
      <c r="M16" s="3">
        <f t="shared" si="8"/>
        <v>169.21535</v>
      </c>
      <c r="N16" s="3">
        <f t="shared" si="2"/>
        <v>1998.8000999999997</v>
      </c>
      <c r="O16" s="3"/>
    </row>
    <row r="17" spans="1:15">
      <c r="A17" t="s">
        <v>39</v>
      </c>
      <c r="B17" s="1">
        <v>3875</v>
      </c>
      <c r="C17" s="3">
        <f>$B$17*C7</f>
        <v>579.3125</v>
      </c>
      <c r="D17" s="3">
        <f t="shared" ref="D17:M17" si="9">$B$17*D7</f>
        <v>330.53750000000002</v>
      </c>
      <c r="E17" s="3">
        <f t="shared" si="9"/>
        <v>330.53750000000002</v>
      </c>
      <c r="F17" s="3">
        <f t="shared" si="9"/>
        <v>330.53750000000002</v>
      </c>
      <c r="G17" s="3">
        <f t="shared" si="9"/>
        <v>330.53750000000002</v>
      </c>
      <c r="H17" s="3">
        <f t="shared" si="9"/>
        <v>330.53750000000002</v>
      </c>
      <c r="I17" s="3">
        <f t="shared" si="9"/>
        <v>330.53750000000002</v>
      </c>
      <c r="J17" s="3">
        <f t="shared" si="9"/>
        <v>328.01875000000001</v>
      </c>
      <c r="K17" s="3">
        <f t="shared" si="9"/>
        <v>328.01875000000001</v>
      </c>
      <c r="L17" s="3">
        <f t="shared" si="9"/>
        <v>328.01875000000001</v>
      </c>
      <c r="M17" s="3">
        <f t="shared" si="9"/>
        <v>328.01875000000001</v>
      </c>
      <c r="N17" s="3">
        <f t="shared" si="2"/>
        <v>3874.6125000000006</v>
      </c>
      <c r="O17" s="3"/>
    </row>
    <row r="18" spans="1:15">
      <c r="A18" t="s">
        <v>8</v>
      </c>
      <c r="B18" s="1">
        <v>2000</v>
      </c>
      <c r="C18" s="3">
        <f>$B$18*C7</f>
        <v>299</v>
      </c>
      <c r="D18" s="3">
        <f t="shared" ref="D18:M18" si="10">$B$18*D7</f>
        <v>170.6</v>
      </c>
      <c r="E18" s="3">
        <f t="shared" si="10"/>
        <v>170.6</v>
      </c>
      <c r="F18" s="3">
        <f t="shared" si="10"/>
        <v>170.6</v>
      </c>
      <c r="G18" s="3">
        <f t="shared" si="10"/>
        <v>170.6</v>
      </c>
      <c r="H18" s="3">
        <f t="shared" si="10"/>
        <v>170.6</v>
      </c>
      <c r="I18" s="3">
        <f t="shared" si="10"/>
        <v>170.6</v>
      </c>
      <c r="J18" s="3">
        <f t="shared" si="10"/>
        <v>169.3</v>
      </c>
      <c r="K18" s="3">
        <f t="shared" si="10"/>
        <v>169.3</v>
      </c>
      <c r="L18" s="3">
        <f t="shared" si="10"/>
        <v>169.3</v>
      </c>
      <c r="M18" s="3">
        <f t="shared" si="10"/>
        <v>169.3</v>
      </c>
      <c r="N18" s="3">
        <f t="shared" si="2"/>
        <v>1999.7999999999997</v>
      </c>
      <c r="O18" s="3"/>
    </row>
    <row r="19" spans="1:15">
      <c r="A19" t="s">
        <v>9</v>
      </c>
      <c r="B19" s="1">
        <v>7320</v>
      </c>
      <c r="C19" s="3">
        <f>$B$19/11</f>
        <v>665.4545454545455</v>
      </c>
      <c r="D19" s="3">
        <f t="shared" ref="D19:M19" si="11">$B$19/11</f>
        <v>665.4545454545455</v>
      </c>
      <c r="E19" s="3">
        <f t="shared" si="11"/>
        <v>665.4545454545455</v>
      </c>
      <c r="F19" s="3">
        <f t="shared" si="11"/>
        <v>665.4545454545455</v>
      </c>
      <c r="G19" s="3">
        <f t="shared" si="11"/>
        <v>665.4545454545455</v>
      </c>
      <c r="H19" s="3">
        <f t="shared" si="11"/>
        <v>665.4545454545455</v>
      </c>
      <c r="I19" s="3">
        <f t="shared" si="11"/>
        <v>665.4545454545455</v>
      </c>
      <c r="J19" s="3">
        <f t="shared" si="11"/>
        <v>665.4545454545455</v>
      </c>
      <c r="K19" s="3">
        <f t="shared" si="11"/>
        <v>665.4545454545455</v>
      </c>
      <c r="L19" s="3">
        <f t="shared" si="11"/>
        <v>665.4545454545455</v>
      </c>
      <c r="M19" s="3">
        <f t="shared" si="11"/>
        <v>665.4545454545455</v>
      </c>
      <c r="N19" s="3">
        <f t="shared" si="2"/>
        <v>7320.0000000000018</v>
      </c>
      <c r="O19" s="3"/>
    </row>
    <row r="20" spans="1:15">
      <c r="A20" t="s">
        <v>10</v>
      </c>
      <c r="B20" s="1">
        <v>250</v>
      </c>
      <c r="C20" s="3">
        <f>$B$20/11</f>
        <v>22.727272727272727</v>
      </c>
      <c r="D20" s="3">
        <f t="shared" ref="D20:M20" si="12">$B$20/11</f>
        <v>22.727272727272727</v>
      </c>
      <c r="E20" s="3">
        <f t="shared" si="12"/>
        <v>22.727272727272727</v>
      </c>
      <c r="F20" s="3">
        <f t="shared" si="12"/>
        <v>22.727272727272727</v>
      </c>
      <c r="G20" s="3">
        <f t="shared" si="12"/>
        <v>22.727272727272727</v>
      </c>
      <c r="H20" s="3">
        <f t="shared" si="12"/>
        <v>22.727272727272727</v>
      </c>
      <c r="I20" s="3">
        <f t="shared" si="12"/>
        <v>22.727272727272727</v>
      </c>
      <c r="J20" s="3">
        <f t="shared" si="12"/>
        <v>22.727272727272727</v>
      </c>
      <c r="K20" s="3">
        <f t="shared" si="12"/>
        <v>22.727272727272727</v>
      </c>
      <c r="L20" s="3">
        <f t="shared" si="12"/>
        <v>22.727272727272727</v>
      </c>
      <c r="M20" s="3">
        <f t="shared" si="12"/>
        <v>22.727272727272727</v>
      </c>
      <c r="N20" s="3">
        <f t="shared" si="2"/>
        <v>249.99999999999994</v>
      </c>
      <c r="O20" s="3"/>
    </row>
    <row r="21" spans="1:15">
      <c r="A21" t="s">
        <v>37</v>
      </c>
      <c r="B21" s="1">
        <v>3000</v>
      </c>
      <c r="C21" s="3">
        <f>$B$21*C7</f>
        <v>448.5</v>
      </c>
      <c r="D21" s="3">
        <f t="shared" ref="D21:M21" si="13">$B$21*D7</f>
        <v>255.9</v>
      </c>
      <c r="E21" s="3">
        <f t="shared" si="13"/>
        <v>255.9</v>
      </c>
      <c r="F21" s="3">
        <f t="shared" si="13"/>
        <v>255.9</v>
      </c>
      <c r="G21" s="3">
        <f t="shared" si="13"/>
        <v>255.9</v>
      </c>
      <c r="H21" s="3">
        <f t="shared" si="13"/>
        <v>255.9</v>
      </c>
      <c r="I21" s="3">
        <f t="shared" si="13"/>
        <v>255.9</v>
      </c>
      <c r="J21" s="3">
        <f t="shared" si="13"/>
        <v>253.95000000000002</v>
      </c>
      <c r="K21" s="3">
        <f t="shared" si="13"/>
        <v>253.95000000000002</v>
      </c>
      <c r="L21" s="3">
        <f t="shared" si="13"/>
        <v>253.95000000000002</v>
      </c>
      <c r="M21" s="3">
        <f t="shared" si="13"/>
        <v>253.95000000000002</v>
      </c>
      <c r="N21" s="3">
        <f t="shared" si="2"/>
        <v>2999.7</v>
      </c>
      <c r="O21" s="3"/>
    </row>
    <row r="22" spans="1:15">
      <c r="A22" t="s">
        <v>11</v>
      </c>
      <c r="B22" s="12">
        <v>9797</v>
      </c>
      <c r="C22" s="17">
        <v>437</v>
      </c>
      <c r="D22" s="3">
        <f>9363/10</f>
        <v>936.3</v>
      </c>
      <c r="E22" s="3">
        <f t="shared" ref="E22:M22" si="14">9363/10</f>
        <v>936.3</v>
      </c>
      <c r="F22" s="3">
        <f t="shared" si="14"/>
        <v>936.3</v>
      </c>
      <c r="G22" s="3">
        <f t="shared" si="14"/>
        <v>936.3</v>
      </c>
      <c r="H22" s="3">
        <f t="shared" si="14"/>
        <v>936.3</v>
      </c>
      <c r="I22" s="3">
        <f t="shared" si="14"/>
        <v>936.3</v>
      </c>
      <c r="J22" s="3">
        <f t="shared" si="14"/>
        <v>936.3</v>
      </c>
      <c r="K22" s="3">
        <f t="shared" si="14"/>
        <v>936.3</v>
      </c>
      <c r="L22" s="3">
        <f t="shared" si="14"/>
        <v>936.3</v>
      </c>
      <c r="M22" s="3">
        <f t="shared" si="14"/>
        <v>936.3</v>
      </c>
      <c r="N22" s="3">
        <f t="shared" si="2"/>
        <v>9800</v>
      </c>
      <c r="O22" s="17"/>
    </row>
    <row r="23" spans="1:15">
      <c r="A23" t="s">
        <v>12</v>
      </c>
      <c r="B23" s="1">
        <v>7200</v>
      </c>
      <c r="C23" s="3">
        <f>$B$23*C7</f>
        <v>1076.3999999999999</v>
      </c>
      <c r="D23" s="3">
        <f t="shared" ref="D23:M23" si="15">$B$23*D7</f>
        <v>614.16</v>
      </c>
      <c r="E23" s="3">
        <f t="shared" si="15"/>
        <v>614.16</v>
      </c>
      <c r="F23" s="3">
        <f t="shared" si="15"/>
        <v>614.16</v>
      </c>
      <c r="G23" s="3">
        <f t="shared" si="15"/>
        <v>614.16</v>
      </c>
      <c r="H23" s="3">
        <f t="shared" si="15"/>
        <v>614.16</v>
      </c>
      <c r="I23" s="3">
        <f t="shared" si="15"/>
        <v>614.16</v>
      </c>
      <c r="J23" s="3">
        <f t="shared" si="15"/>
        <v>609.48</v>
      </c>
      <c r="K23" s="3">
        <f t="shared" si="15"/>
        <v>609.48</v>
      </c>
      <c r="L23" s="3">
        <f t="shared" si="15"/>
        <v>609.48</v>
      </c>
      <c r="M23" s="3">
        <f t="shared" si="15"/>
        <v>609.48</v>
      </c>
      <c r="N23" s="3">
        <f t="shared" si="2"/>
        <v>7199.2799999999988</v>
      </c>
      <c r="O23" s="3"/>
    </row>
    <row r="24" spans="1:15">
      <c r="A24" t="s">
        <v>13</v>
      </c>
      <c r="B24" s="1">
        <v>3000</v>
      </c>
      <c r="C24" s="3">
        <f>$B$24*C7</f>
        <v>448.5</v>
      </c>
      <c r="D24" s="3">
        <f t="shared" ref="D24:M24" si="16">$B$24*D7</f>
        <v>255.9</v>
      </c>
      <c r="E24" s="3">
        <f t="shared" si="16"/>
        <v>255.9</v>
      </c>
      <c r="F24" s="3">
        <f t="shared" si="16"/>
        <v>255.9</v>
      </c>
      <c r="G24" s="3">
        <f t="shared" si="16"/>
        <v>255.9</v>
      </c>
      <c r="H24" s="3">
        <f t="shared" si="16"/>
        <v>255.9</v>
      </c>
      <c r="I24" s="3">
        <f t="shared" si="16"/>
        <v>255.9</v>
      </c>
      <c r="J24" s="3">
        <f t="shared" si="16"/>
        <v>253.95000000000002</v>
      </c>
      <c r="K24" s="3">
        <f t="shared" si="16"/>
        <v>253.95000000000002</v>
      </c>
      <c r="L24" s="3">
        <f t="shared" si="16"/>
        <v>253.95000000000002</v>
      </c>
      <c r="M24" s="3">
        <f t="shared" si="16"/>
        <v>253.95000000000002</v>
      </c>
      <c r="N24" s="3">
        <f t="shared" si="2"/>
        <v>2999.7</v>
      </c>
      <c r="O24" s="3"/>
    </row>
    <row r="25" spans="1:15">
      <c r="A25" t="s">
        <v>14</v>
      </c>
      <c r="B25" s="1">
        <v>1200</v>
      </c>
      <c r="C25" s="3">
        <f>$B$25/11</f>
        <v>109.09090909090909</v>
      </c>
      <c r="D25" s="3">
        <f t="shared" ref="D25:M25" si="17">$B$25/11</f>
        <v>109.09090909090909</v>
      </c>
      <c r="E25" s="3">
        <f t="shared" si="17"/>
        <v>109.09090909090909</v>
      </c>
      <c r="F25" s="3">
        <f t="shared" si="17"/>
        <v>109.09090909090909</v>
      </c>
      <c r="G25" s="3">
        <f t="shared" si="17"/>
        <v>109.09090909090909</v>
      </c>
      <c r="H25" s="3">
        <f t="shared" si="17"/>
        <v>109.09090909090909</v>
      </c>
      <c r="I25" s="3">
        <f t="shared" si="17"/>
        <v>109.09090909090909</v>
      </c>
      <c r="J25" s="3">
        <f t="shared" si="17"/>
        <v>109.09090909090909</v>
      </c>
      <c r="K25" s="3">
        <f t="shared" si="17"/>
        <v>109.09090909090909</v>
      </c>
      <c r="L25" s="3">
        <f t="shared" si="17"/>
        <v>109.09090909090909</v>
      </c>
      <c r="M25" s="3">
        <f t="shared" si="17"/>
        <v>109.09090909090909</v>
      </c>
      <c r="N25" s="3">
        <f t="shared" si="2"/>
        <v>1200</v>
      </c>
      <c r="O25" s="3"/>
    </row>
    <row r="26" spans="1:15">
      <c r="A26" t="s">
        <v>15</v>
      </c>
      <c r="B26" s="1">
        <v>2988</v>
      </c>
      <c r="C26" s="3">
        <f>$B$26*C7</f>
        <v>446.70599999999996</v>
      </c>
      <c r="D26" s="3">
        <f t="shared" ref="D26:M26" si="18">$B$26*D7</f>
        <v>254.87639999999999</v>
      </c>
      <c r="E26" s="3">
        <f t="shared" si="18"/>
        <v>254.87639999999999</v>
      </c>
      <c r="F26" s="3">
        <f t="shared" si="18"/>
        <v>254.87639999999999</v>
      </c>
      <c r="G26" s="3">
        <f t="shared" si="18"/>
        <v>254.87639999999999</v>
      </c>
      <c r="H26" s="3">
        <f t="shared" si="18"/>
        <v>254.87639999999999</v>
      </c>
      <c r="I26" s="3">
        <f t="shared" si="18"/>
        <v>254.87639999999999</v>
      </c>
      <c r="J26" s="3">
        <f t="shared" si="18"/>
        <v>252.9342</v>
      </c>
      <c r="K26" s="3">
        <f t="shared" si="18"/>
        <v>252.9342</v>
      </c>
      <c r="L26" s="3">
        <f t="shared" si="18"/>
        <v>252.9342</v>
      </c>
      <c r="M26" s="3">
        <f t="shared" si="18"/>
        <v>252.9342</v>
      </c>
      <c r="N26" s="3">
        <f t="shared" si="2"/>
        <v>2987.7012000000009</v>
      </c>
      <c r="O26" s="3"/>
    </row>
    <row r="27" spans="1:15">
      <c r="A27" t="s">
        <v>16</v>
      </c>
      <c r="B27" s="1">
        <v>4898</v>
      </c>
      <c r="C27" s="3">
        <f>$B$27/11</f>
        <v>445.27272727272725</v>
      </c>
      <c r="D27" s="3">
        <f t="shared" ref="D27:M27" si="19">$B$27/11</f>
        <v>445.27272727272725</v>
      </c>
      <c r="E27" s="3">
        <f t="shared" si="19"/>
        <v>445.27272727272725</v>
      </c>
      <c r="F27" s="3">
        <f t="shared" si="19"/>
        <v>445.27272727272725</v>
      </c>
      <c r="G27" s="3">
        <f t="shared" si="19"/>
        <v>445.27272727272725</v>
      </c>
      <c r="H27" s="3">
        <f t="shared" si="19"/>
        <v>445.27272727272725</v>
      </c>
      <c r="I27" s="3">
        <f t="shared" si="19"/>
        <v>445.27272727272725</v>
      </c>
      <c r="J27" s="3">
        <f t="shared" si="19"/>
        <v>445.27272727272725</v>
      </c>
      <c r="K27" s="3">
        <f t="shared" si="19"/>
        <v>445.27272727272725</v>
      </c>
      <c r="L27" s="3">
        <f t="shared" si="19"/>
        <v>445.27272727272725</v>
      </c>
      <c r="M27" s="3">
        <f t="shared" si="19"/>
        <v>445.27272727272725</v>
      </c>
      <c r="N27" s="3">
        <f t="shared" si="2"/>
        <v>4897.9999999999982</v>
      </c>
      <c r="O27" s="3"/>
    </row>
    <row r="28" spans="1:15">
      <c r="A28" t="s">
        <v>27</v>
      </c>
      <c r="C28" s="19" t="s">
        <v>28</v>
      </c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3">
        <f t="shared" si="2"/>
        <v>0</v>
      </c>
      <c r="O28" s="3"/>
    </row>
    <row r="29" spans="1:15">
      <c r="A29" t="s">
        <v>26</v>
      </c>
      <c r="B29" s="1">
        <v>486</v>
      </c>
      <c r="C29" s="3">
        <f>$B$29*C7</f>
        <v>72.656999999999996</v>
      </c>
      <c r="D29" s="3">
        <f t="shared" ref="D29:M29" si="20">$B$29*D7</f>
        <v>41.455800000000004</v>
      </c>
      <c r="E29" s="3">
        <f t="shared" si="20"/>
        <v>41.455800000000004</v>
      </c>
      <c r="F29" s="3">
        <f t="shared" si="20"/>
        <v>41.455800000000004</v>
      </c>
      <c r="G29" s="3">
        <f t="shared" si="20"/>
        <v>41.455800000000004</v>
      </c>
      <c r="H29" s="3">
        <f t="shared" si="20"/>
        <v>41.455800000000004</v>
      </c>
      <c r="I29" s="3">
        <f t="shared" si="20"/>
        <v>41.455800000000004</v>
      </c>
      <c r="J29" s="3">
        <f t="shared" si="20"/>
        <v>41.139900000000004</v>
      </c>
      <c r="K29" s="3">
        <f t="shared" si="20"/>
        <v>41.139900000000004</v>
      </c>
      <c r="L29" s="3">
        <f t="shared" si="20"/>
        <v>41.139900000000004</v>
      </c>
      <c r="M29" s="3">
        <f t="shared" si="20"/>
        <v>41.139900000000004</v>
      </c>
      <c r="N29" s="3">
        <f t="shared" si="2"/>
        <v>485.95140000000009</v>
      </c>
      <c r="O29" s="3"/>
    </row>
    <row r="30" spans="1:15">
      <c r="A30" t="s">
        <v>17</v>
      </c>
      <c r="B30" s="1">
        <v>1300</v>
      </c>
      <c r="C30" s="3">
        <f>$B$30*C7</f>
        <v>194.35</v>
      </c>
      <c r="D30" s="3">
        <f t="shared" ref="D30:M30" si="21">$B$30*D7</f>
        <v>110.89</v>
      </c>
      <c r="E30" s="3">
        <f t="shared" si="21"/>
        <v>110.89</v>
      </c>
      <c r="F30" s="3">
        <f t="shared" si="21"/>
        <v>110.89</v>
      </c>
      <c r="G30" s="3">
        <f t="shared" si="21"/>
        <v>110.89</v>
      </c>
      <c r="H30" s="3">
        <f t="shared" si="21"/>
        <v>110.89</v>
      </c>
      <c r="I30" s="3">
        <f t="shared" si="21"/>
        <v>110.89</v>
      </c>
      <c r="J30" s="3">
        <f t="shared" si="21"/>
        <v>110.045</v>
      </c>
      <c r="K30" s="3">
        <f t="shared" si="21"/>
        <v>110.045</v>
      </c>
      <c r="L30" s="3">
        <f t="shared" si="21"/>
        <v>110.045</v>
      </c>
      <c r="M30" s="3">
        <f t="shared" si="21"/>
        <v>110.045</v>
      </c>
      <c r="N30" s="3">
        <f t="shared" si="2"/>
        <v>1299.8700000000001</v>
      </c>
      <c r="O30" s="3"/>
    </row>
    <row r="31" spans="1:15">
      <c r="A31" t="s">
        <v>18</v>
      </c>
      <c r="B31" s="12">
        <v>1000</v>
      </c>
      <c r="C31" s="3">
        <f>$B$31/11</f>
        <v>90.909090909090907</v>
      </c>
      <c r="D31" s="3">
        <f t="shared" ref="D31:M31" si="22">$B$31/11</f>
        <v>90.909090909090907</v>
      </c>
      <c r="E31" s="3">
        <f t="shared" si="22"/>
        <v>90.909090909090907</v>
      </c>
      <c r="F31" s="3">
        <f t="shared" si="22"/>
        <v>90.909090909090907</v>
      </c>
      <c r="G31" s="3">
        <f t="shared" si="22"/>
        <v>90.909090909090907</v>
      </c>
      <c r="H31" s="3">
        <f t="shared" si="22"/>
        <v>90.909090909090907</v>
      </c>
      <c r="I31" s="3">
        <f t="shared" si="22"/>
        <v>90.909090909090907</v>
      </c>
      <c r="J31" s="3">
        <f t="shared" si="22"/>
        <v>90.909090909090907</v>
      </c>
      <c r="K31" s="3">
        <f t="shared" si="22"/>
        <v>90.909090909090907</v>
      </c>
      <c r="L31" s="3">
        <f t="shared" si="22"/>
        <v>90.909090909090907</v>
      </c>
      <c r="M31" s="3">
        <f t="shared" si="22"/>
        <v>90.909090909090907</v>
      </c>
      <c r="N31" s="3">
        <f t="shared" si="2"/>
        <v>999.99999999999977</v>
      </c>
      <c r="O31" s="3"/>
    </row>
    <row r="32" spans="1:15">
      <c r="A32" s="7" t="s">
        <v>25</v>
      </c>
      <c r="B32" s="1">
        <f>SUM(B9:B31)</f>
        <v>83728</v>
      </c>
      <c r="C32" s="3">
        <f>SUM(C9:C31)</f>
        <v>10100.845590909092</v>
      </c>
      <c r="D32" s="3">
        <f t="shared" ref="D32:M32" si="23">SUM(D9:D31)</f>
        <v>7375.5721909090908</v>
      </c>
      <c r="E32" s="3">
        <f t="shared" si="23"/>
        <v>7375.5721909090908</v>
      </c>
      <c r="F32" s="3">
        <f t="shared" si="23"/>
        <v>7375.5721909090908</v>
      </c>
      <c r="G32" s="3">
        <f t="shared" si="23"/>
        <v>7375.5721909090908</v>
      </c>
      <c r="H32" s="3">
        <f t="shared" si="23"/>
        <v>7375.5721909090908</v>
      </c>
      <c r="I32" s="3">
        <f t="shared" si="23"/>
        <v>7375.5721909090908</v>
      </c>
      <c r="J32" s="3">
        <f t="shared" si="23"/>
        <v>7342.9246409090902</v>
      </c>
      <c r="K32" s="3">
        <f t="shared" si="23"/>
        <v>7342.9246409090902</v>
      </c>
      <c r="L32" s="3">
        <f t="shared" si="23"/>
        <v>7342.9246409090902</v>
      </c>
      <c r="M32" s="3">
        <f t="shared" si="23"/>
        <v>7342.9246409090902</v>
      </c>
      <c r="N32" s="3">
        <f>SUM(C32:M32)</f>
        <v>83725.977299999984</v>
      </c>
      <c r="O32" s="3"/>
    </row>
    <row r="33" spans="1:15">
      <c r="A33" t="s">
        <v>20</v>
      </c>
      <c r="B33" s="1">
        <f>B32/12</f>
        <v>6977.333333333333</v>
      </c>
      <c r="C33" s="1">
        <f t="shared" ref="C33:M33" si="24">C32/12</f>
        <v>841.73713257575764</v>
      </c>
      <c r="D33" s="1">
        <f t="shared" si="24"/>
        <v>614.63101590909093</v>
      </c>
      <c r="E33" s="1">
        <f t="shared" si="24"/>
        <v>614.63101590909093</v>
      </c>
      <c r="F33" s="1">
        <f t="shared" si="24"/>
        <v>614.63101590909093</v>
      </c>
      <c r="G33" s="1">
        <f t="shared" si="24"/>
        <v>614.63101590909093</v>
      </c>
      <c r="H33" s="1">
        <f t="shared" si="24"/>
        <v>614.63101590909093</v>
      </c>
      <c r="I33" s="1">
        <f t="shared" si="24"/>
        <v>614.63101590909093</v>
      </c>
      <c r="J33" s="1">
        <f t="shared" si="24"/>
        <v>611.91038674242418</v>
      </c>
      <c r="K33" s="1">
        <f t="shared" si="24"/>
        <v>611.91038674242418</v>
      </c>
      <c r="L33" s="1">
        <f t="shared" si="24"/>
        <v>611.91038674242418</v>
      </c>
      <c r="M33" s="1">
        <f t="shared" si="24"/>
        <v>611.91038674242418</v>
      </c>
      <c r="N33" s="2"/>
      <c r="O33" s="3"/>
    </row>
    <row r="34" spans="1:15">
      <c r="A34" t="s">
        <v>24</v>
      </c>
      <c r="B34" s="1">
        <f>SUM(C34:M34)*12</f>
        <v>9108</v>
      </c>
      <c r="C34" s="1">
        <v>109</v>
      </c>
      <c r="D34" s="1">
        <v>65</v>
      </c>
      <c r="E34" s="1">
        <v>65</v>
      </c>
      <c r="F34" s="1">
        <v>65</v>
      </c>
      <c r="G34" s="1">
        <v>65</v>
      </c>
      <c r="H34" s="1">
        <v>65</v>
      </c>
      <c r="I34" s="1">
        <v>65</v>
      </c>
      <c r="J34" s="1">
        <v>65</v>
      </c>
      <c r="K34" s="1">
        <v>65</v>
      </c>
      <c r="L34" s="1">
        <v>65</v>
      </c>
      <c r="M34" s="1">
        <v>65</v>
      </c>
    </row>
    <row r="35" spans="1:15">
      <c r="A35" s="8" t="s">
        <v>29</v>
      </c>
      <c r="C35" s="2">
        <f>SUM(C33:C34)</f>
        <v>950.73713257575764</v>
      </c>
      <c r="D35" s="2">
        <f t="shared" ref="D35:M35" si="25">SUM(D33:D34)</f>
        <v>679.63101590909093</v>
      </c>
      <c r="E35" s="2">
        <f t="shared" si="25"/>
        <v>679.63101590909093</v>
      </c>
      <c r="F35" s="2">
        <f t="shared" si="25"/>
        <v>679.63101590909093</v>
      </c>
      <c r="G35" s="2">
        <f t="shared" si="25"/>
        <v>679.63101590909093</v>
      </c>
      <c r="H35" s="2">
        <f t="shared" si="25"/>
        <v>679.63101590909093</v>
      </c>
      <c r="I35" s="2">
        <f t="shared" si="25"/>
        <v>679.63101590909093</v>
      </c>
      <c r="J35" s="2">
        <f t="shared" si="25"/>
        <v>676.91038674242418</v>
      </c>
      <c r="K35" s="2">
        <f t="shared" si="25"/>
        <v>676.91038674242418</v>
      </c>
      <c r="L35" s="2">
        <f t="shared" si="25"/>
        <v>676.91038674242418</v>
      </c>
      <c r="M35" s="2">
        <f t="shared" si="25"/>
        <v>676.91038674242418</v>
      </c>
    </row>
    <row r="36" spans="1:15" ht="15" thickBot="1">
      <c r="A36" s="8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5">
      <c r="A37" s="20" t="s">
        <v>33</v>
      </c>
      <c r="B37" s="21"/>
    </row>
    <row r="38" spans="1:15">
      <c r="A38" s="13" t="s">
        <v>34</v>
      </c>
      <c r="B38" s="14">
        <f>SUM(C32:M32)</f>
        <v>83725.977299999984</v>
      </c>
    </row>
    <row r="39" spans="1:15">
      <c r="A39" s="13" t="s">
        <v>35</v>
      </c>
      <c r="B39" s="14">
        <f>SUM(C33:M33)</f>
        <v>6977.1647749999975</v>
      </c>
      <c r="C39" s="3"/>
    </row>
    <row r="40" spans="1:15" ht="15" thickBot="1">
      <c r="A40" s="15" t="s">
        <v>36</v>
      </c>
      <c r="B40" s="16">
        <f>SUM(C34:M34)*12</f>
        <v>9108</v>
      </c>
    </row>
  </sheetData>
  <mergeCells count="5">
    <mergeCell ref="C5:M5"/>
    <mergeCell ref="A1:M1"/>
    <mergeCell ref="A2:M2"/>
    <mergeCell ref="C28:M28"/>
    <mergeCell ref="A37:B37"/>
  </mergeCells>
  <pageMargins left="0.7" right="0.7" top="0.75" bottom="0.75" header="0.3" footer="0.3"/>
  <pageSetup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Episcopal Church Foundation in West Texas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E Butt</dc:creator>
  <cp:lastModifiedBy>Dan E. Butt</cp:lastModifiedBy>
  <cp:lastPrinted>2013-07-03T16:54:22Z</cp:lastPrinted>
  <dcterms:created xsi:type="dcterms:W3CDTF">2009-09-07T20:13:52Z</dcterms:created>
  <dcterms:modified xsi:type="dcterms:W3CDTF">2013-07-09T14:43:04Z</dcterms:modified>
</cp:coreProperties>
</file>